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S\SCLLD\ŽÁDOST\"/>
    </mc:Choice>
  </mc:AlternateContent>
  <bookViews>
    <workbookView xWindow="0" yWindow="0" windowWidth="25200" windowHeight="13425" activeTab="4"/>
  </bookViews>
  <sheets>
    <sheet name="Název přílohy" sheetId="9" r:id="rId1"/>
    <sheet name="př. E" sheetId="4" r:id="rId2"/>
    <sheet name="př. F" sheetId="3" r:id="rId3"/>
    <sheet name="př. G " sheetId="8" r:id="rId4"/>
    <sheet name="př. H" sheetId="10" r:id="rId5"/>
  </sheets>
  <definedNames>
    <definedName name="_xlnm.Print_Area" localSheetId="2">'př. F'!$A$1:$K$81</definedName>
    <definedName name="_xlnm.Print_Area" localSheetId="4">'př. H'!$A$1:$F$13</definedName>
  </definedNames>
  <calcPr calcId="152511"/>
</workbook>
</file>

<file path=xl/calcChain.xml><?xml version="1.0" encoding="utf-8"?>
<calcChain xmlns="http://schemas.openxmlformats.org/spreadsheetml/2006/main">
  <c r="F117" i="10" l="1"/>
  <c r="E117" i="10"/>
  <c r="D117" i="10"/>
  <c r="L70" i="4" l="1"/>
  <c r="J169" i="4" l="1"/>
  <c r="J35" i="3" l="1"/>
  <c r="J34" i="3"/>
  <c r="H35" i="3"/>
  <c r="H34" i="3"/>
  <c r="F35" i="3"/>
  <c r="F34" i="3"/>
  <c r="G35" i="3"/>
  <c r="G34" i="3"/>
  <c r="K53" i="3"/>
  <c r="J53" i="3"/>
  <c r="J80" i="3" s="1"/>
  <c r="I53" i="3"/>
  <c r="H53" i="3"/>
  <c r="H80" i="3" s="1"/>
  <c r="G53" i="3"/>
  <c r="G80" i="3" s="1"/>
  <c r="F53" i="3"/>
  <c r="F80" i="3" s="1"/>
  <c r="F54" i="3" l="1"/>
  <c r="F51" i="3"/>
  <c r="F45" i="3"/>
  <c r="F43" i="3"/>
  <c r="F42" i="3"/>
  <c r="F36" i="3"/>
  <c r="F33" i="3"/>
  <c r="F27" i="3"/>
  <c r="F25" i="3"/>
  <c r="F24" i="3"/>
  <c r="F18" i="3"/>
  <c r="F16" i="3"/>
  <c r="F15" i="3"/>
  <c r="K172" i="4"/>
  <c r="M172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60" i="4"/>
  <c r="L172" i="4"/>
  <c r="J171" i="4"/>
  <c r="J172" i="4"/>
  <c r="M154" i="4" l="1"/>
  <c r="L154" i="4"/>
  <c r="K154" i="4"/>
  <c r="J154" i="4"/>
  <c r="M152" i="4"/>
  <c r="L152" i="4"/>
  <c r="K152" i="4"/>
  <c r="M151" i="4"/>
  <c r="L151" i="4"/>
  <c r="K151" i="4"/>
  <c r="J151" i="4"/>
  <c r="M150" i="4"/>
  <c r="L150" i="4"/>
  <c r="K150" i="4"/>
  <c r="J150" i="4"/>
  <c r="M149" i="4"/>
  <c r="L149" i="4"/>
  <c r="K149" i="4"/>
  <c r="J149" i="4"/>
  <c r="M148" i="4"/>
  <c r="L148" i="4"/>
  <c r="K148" i="4"/>
  <c r="J148" i="4"/>
  <c r="M147" i="4"/>
  <c r="L147" i="4"/>
  <c r="K147" i="4"/>
  <c r="J147" i="4"/>
  <c r="M146" i="4"/>
  <c r="L146" i="4"/>
  <c r="K146" i="4"/>
  <c r="J146" i="4"/>
  <c r="M145" i="4"/>
  <c r="L145" i="4"/>
  <c r="K145" i="4"/>
  <c r="J145" i="4"/>
  <c r="M144" i="4"/>
  <c r="L144" i="4"/>
  <c r="K144" i="4"/>
  <c r="M143" i="4"/>
  <c r="L143" i="4"/>
  <c r="K143" i="4"/>
  <c r="J143" i="4"/>
  <c r="M142" i="4"/>
  <c r="L142" i="4"/>
  <c r="K142" i="4"/>
  <c r="J142" i="4"/>
  <c r="M141" i="4"/>
  <c r="L141" i="4"/>
  <c r="K141" i="4"/>
  <c r="J141" i="4"/>
  <c r="M135" i="4"/>
  <c r="L135" i="4"/>
  <c r="K135" i="4"/>
  <c r="J135" i="4"/>
  <c r="M133" i="4"/>
  <c r="L133" i="4"/>
  <c r="K133" i="4"/>
  <c r="M132" i="4"/>
  <c r="L132" i="4"/>
  <c r="K132" i="4"/>
  <c r="J132" i="4"/>
  <c r="M131" i="4"/>
  <c r="L131" i="4"/>
  <c r="K131" i="4"/>
  <c r="J131" i="4"/>
  <c r="M130" i="4"/>
  <c r="L130" i="4"/>
  <c r="K130" i="4"/>
  <c r="J130" i="4"/>
  <c r="M129" i="4"/>
  <c r="L129" i="4"/>
  <c r="K129" i="4"/>
  <c r="J129" i="4"/>
  <c r="M128" i="4"/>
  <c r="L128" i="4"/>
  <c r="K128" i="4"/>
  <c r="J128" i="4"/>
  <c r="M127" i="4"/>
  <c r="L127" i="4"/>
  <c r="K127" i="4"/>
  <c r="J127" i="4"/>
  <c r="M126" i="4"/>
  <c r="L126" i="4"/>
  <c r="K126" i="4"/>
  <c r="J126" i="4"/>
  <c r="M125" i="4"/>
  <c r="L125" i="4"/>
  <c r="K125" i="4"/>
  <c r="M124" i="4"/>
  <c r="L124" i="4"/>
  <c r="K124" i="4"/>
  <c r="J124" i="4"/>
  <c r="M122" i="4"/>
  <c r="M114" i="4"/>
  <c r="L114" i="4"/>
  <c r="K114" i="4"/>
  <c r="M113" i="4"/>
  <c r="L113" i="4"/>
  <c r="K113" i="4"/>
  <c r="J113" i="4"/>
  <c r="M112" i="4"/>
  <c r="L112" i="4"/>
  <c r="K112" i="4"/>
  <c r="J112" i="4"/>
  <c r="M111" i="4"/>
  <c r="L111" i="4"/>
  <c r="J111" i="4"/>
  <c r="L110" i="4"/>
  <c r="M109" i="4"/>
  <c r="L109" i="4"/>
  <c r="K109" i="4"/>
  <c r="J109" i="4"/>
  <c r="M108" i="4"/>
  <c r="L108" i="4"/>
  <c r="K108" i="4"/>
  <c r="J108" i="4"/>
  <c r="M107" i="4"/>
  <c r="L107" i="4"/>
  <c r="K107" i="4"/>
  <c r="J107" i="4"/>
  <c r="M105" i="4"/>
  <c r="L105" i="4"/>
  <c r="K105" i="4"/>
  <c r="J105" i="4"/>
  <c r="M104" i="4"/>
  <c r="J104" i="4"/>
  <c r="M103" i="4"/>
  <c r="L103" i="4"/>
  <c r="K103" i="4"/>
  <c r="J103" i="4"/>
  <c r="G51" i="3" s="1"/>
  <c r="M97" i="4"/>
  <c r="L97" i="4"/>
  <c r="K97" i="4"/>
  <c r="M94" i="4"/>
  <c r="L94" i="4"/>
  <c r="K94" i="4"/>
  <c r="J94" i="4"/>
  <c r="M93" i="4"/>
  <c r="L93" i="4"/>
  <c r="K93" i="4"/>
  <c r="J93" i="4"/>
  <c r="M92" i="4"/>
  <c r="L92" i="4"/>
  <c r="K92" i="4"/>
  <c r="J92" i="4"/>
  <c r="G43" i="3" s="1"/>
  <c r="M89" i="4"/>
  <c r="L89" i="4"/>
  <c r="K89" i="4"/>
  <c r="H45" i="3" s="1"/>
  <c r="J89" i="4"/>
  <c r="M88" i="4"/>
  <c r="L88" i="4"/>
  <c r="K88" i="4"/>
  <c r="J88" i="4"/>
  <c r="M87" i="4"/>
  <c r="L87" i="4"/>
  <c r="K87" i="4"/>
  <c r="M86" i="4"/>
  <c r="M84" i="4"/>
  <c r="L84" i="4"/>
  <c r="K84" i="4"/>
  <c r="J84" i="4"/>
  <c r="G42" i="3" s="1"/>
  <c r="M76" i="4"/>
  <c r="L76" i="4"/>
  <c r="K76" i="4"/>
  <c r="M75" i="4"/>
  <c r="L75" i="4"/>
  <c r="K75" i="4"/>
  <c r="J75" i="4"/>
  <c r="M74" i="4"/>
  <c r="L74" i="4"/>
  <c r="K74" i="4"/>
  <c r="J74" i="4"/>
  <c r="M73" i="4"/>
  <c r="L73" i="4"/>
  <c r="K73" i="4"/>
  <c r="J73" i="4"/>
  <c r="M69" i="4"/>
  <c r="L69" i="4"/>
  <c r="I33" i="3" s="1"/>
  <c r="K69" i="4"/>
  <c r="H33" i="3" s="1"/>
  <c r="J69" i="4"/>
  <c r="G33" i="3" s="1"/>
  <c r="M66" i="4"/>
  <c r="J66" i="4"/>
  <c r="G36" i="3" s="1"/>
  <c r="M65" i="4"/>
  <c r="M59" i="4"/>
  <c r="L59" i="4"/>
  <c r="K59" i="4"/>
  <c r="J59" i="4"/>
  <c r="M57" i="4"/>
  <c r="L57" i="4"/>
  <c r="K57" i="4"/>
  <c r="M56" i="4"/>
  <c r="J25" i="3" s="1"/>
  <c r="L56" i="4"/>
  <c r="K56" i="4"/>
  <c r="J56" i="4"/>
  <c r="G27" i="3"/>
  <c r="J27" i="3"/>
  <c r="L51" i="4"/>
  <c r="L50" i="4"/>
  <c r="K50" i="4"/>
  <c r="M48" i="4"/>
  <c r="M46" i="4"/>
  <c r="J24" i="3" s="1"/>
  <c r="I24" i="3"/>
  <c r="M40" i="4"/>
  <c r="L40" i="4"/>
  <c r="K40" i="4"/>
  <c r="J40" i="4"/>
  <c r="M35" i="4"/>
  <c r="L35" i="4"/>
  <c r="K35" i="4"/>
  <c r="H16" i="3" s="1"/>
  <c r="J35" i="4"/>
  <c r="G16" i="3" s="1"/>
  <c r="M34" i="4"/>
  <c r="J18" i="3" s="1"/>
  <c r="L34" i="4"/>
  <c r="I18" i="3" s="1"/>
  <c r="K34" i="4"/>
  <c r="H18" i="3" s="1"/>
  <c r="J34" i="4"/>
  <c r="G18" i="3" s="1"/>
  <c r="L31" i="4"/>
  <c r="K31" i="4"/>
  <c r="M30" i="4"/>
  <c r="L30" i="4"/>
  <c r="K30" i="4"/>
  <c r="J30" i="4"/>
  <c r="H36" i="3" l="1"/>
  <c r="K161" i="4"/>
  <c r="I36" i="3"/>
  <c r="L161" i="4"/>
  <c r="H24" i="3"/>
  <c r="H15" i="3"/>
  <c r="I45" i="3"/>
  <c r="G24" i="3"/>
  <c r="J45" i="3"/>
  <c r="J51" i="3"/>
  <c r="J43" i="3"/>
  <c r="G54" i="3"/>
  <c r="H43" i="3"/>
  <c r="H54" i="3"/>
  <c r="I51" i="3"/>
  <c r="I16" i="3"/>
  <c r="I54" i="3"/>
  <c r="H51" i="3"/>
  <c r="J16" i="3"/>
  <c r="J54" i="3"/>
  <c r="H27" i="3"/>
  <c r="J36" i="3"/>
  <c r="I27" i="3"/>
  <c r="G45" i="3"/>
  <c r="I43" i="3"/>
  <c r="I15" i="3"/>
  <c r="G25" i="3"/>
  <c r="H42" i="3"/>
  <c r="J15" i="3"/>
  <c r="H25" i="3"/>
  <c r="I42" i="3"/>
  <c r="J163" i="4"/>
  <c r="G15" i="3"/>
  <c r="I25" i="3"/>
  <c r="I34" i="3"/>
  <c r="J42" i="3"/>
  <c r="J33" i="3"/>
  <c r="L10" i="4"/>
  <c r="L164" i="4" s="1"/>
  <c r="L11" i="4"/>
  <c r="L165" i="4" s="1"/>
  <c r="K61" i="3" l="1"/>
  <c r="K52" i="3"/>
  <c r="K43" i="3"/>
  <c r="K34" i="3"/>
  <c r="K25" i="3"/>
  <c r="K16" i="3"/>
  <c r="K17" i="4"/>
  <c r="K171" i="4" s="1"/>
  <c r="L17" i="4"/>
  <c r="L171" i="4" s="1"/>
  <c r="M17" i="4"/>
  <c r="M171" i="4" s="1"/>
  <c r="K15" i="3" l="1"/>
  <c r="K18" i="3"/>
  <c r="K24" i="3"/>
  <c r="K27" i="3"/>
  <c r="K33" i="3"/>
  <c r="K36" i="3"/>
  <c r="K42" i="3"/>
  <c r="K45" i="3"/>
  <c r="K51" i="3"/>
  <c r="K54" i="3"/>
  <c r="K60" i="3"/>
  <c r="K63" i="3"/>
  <c r="K69" i="3"/>
  <c r="K70" i="3"/>
  <c r="K72" i="3"/>
  <c r="F72" i="3"/>
  <c r="F70" i="3"/>
  <c r="F69" i="3"/>
  <c r="F78" i="3" s="1"/>
  <c r="K7" i="3"/>
  <c r="K9" i="3"/>
  <c r="F9" i="3"/>
  <c r="F7" i="3"/>
  <c r="F79" i="3" l="1"/>
  <c r="F81" i="3"/>
  <c r="K81" i="3"/>
  <c r="K79" i="3"/>
  <c r="K78" i="3"/>
  <c r="K9" i="4"/>
  <c r="K163" i="4" s="1"/>
  <c r="M9" i="4"/>
  <c r="M163" i="4" s="1"/>
  <c r="L9" i="4"/>
  <c r="L163" i="4" s="1"/>
  <c r="M13" i="4"/>
  <c r="M167" i="4" s="1"/>
  <c r="M14" i="4"/>
  <c r="M168" i="4" s="1"/>
  <c r="M12" i="4"/>
  <c r="M166" i="4" s="1"/>
  <c r="J13" i="4"/>
  <c r="J167" i="4" s="1"/>
  <c r="K13" i="4"/>
  <c r="K167" i="4" s="1"/>
  <c r="J14" i="4"/>
  <c r="J168" i="4" s="1"/>
  <c r="K14" i="4"/>
  <c r="K168" i="4" s="1"/>
  <c r="K12" i="4"/>
  <c r="K166" i="4" s="1"/>
  <c r="J12" i="4"/>
  <c r="J166" i="4" s="1"/>
  <c r="L12" i="4"/>
  <c r="L166" i="4" s="1"/>
  <c r="L13" i="4"/>
  <c r="L167" i="4" s="1"/>
  <c r="L14" i="4"/>
  <c r="L168" i="4" s="1"/>
  <c r="J10" i="4"/>
  <c r="J164" i="4" s="1"/>
  <c r="K10" i="4"/>
  <c r="K164" i="4" s="1"/>
  <c r="M10" i="4"/>
  <c r="M164" i="4" s="1"/>
  <c r="M19" i="4"/>
  <c r="M173" i="4" s="1"/>
  <c r="L19" i="4"/>
  <c r="L173" i="4" s="1"/>
  <c r="K19" i="4"/>
  <c r="K173" i="4" s="1"/>
  <c r="J19" i="4"/>
  <c r="J173" i="4" s="1"/>
  <c r="M8" i="4"/>
  <c r="M162" i="4" s="1"/>
  <c r="L8" i="4"/>
  <c r="L162" i="4" s="1"/>
  <c r="K8" i="4"/>
  <c r="K162" i="4" s="1"/>
  <c r="J8" i="4"/>
  <c r="J162" i="4" s="1"/>
  <c r="M11" i="4"/>
  <c r="M165" i="4" s="1"/>
  <c r="K11" i="4"/>
  <c r="K165" i="4" s="1"/>
  <c r="J11" i="4"/>
  <c r="J165" i="4" s="1"/>
  <c r="M15" i="4"/>
  <c r="M169" i="4" s="1"/>
  <c r="L15" i="4"/>
  <c r="L169" i="4" s="1"/>
  <c r="K15" i="4"/>
  <c r="K169" i="4" s="1"/>
  <c r="J15" i="4"/>
  <c r="M7" i="4"/>
  <c r="M161" i="4" s="1"/>
  <c r="L7" i="4"/>
  <c r="K7" i="4"/>
  <c r="J7" i="4"/>
  <c r="J161" i="4" s="1"/>
  <c r="M6" i="4"/>
  <c r="M160" i="4" s="1"/>
  <c r="L6" i="4"/>
  <c r="L160" i="4" s="1"/>
  <c r="K6" i="4"/>
  <c r="K160" i="4" s="1"/>
  <c r="J6" i="4"/>
  <c r="J160" i="4" s="1"/>
  <c r="M16" i="4"/>
  <c r="M170" i="4" s="1"/>
  <c r="L16" i="4"/>
  <c r="L170" i="4" s="1"/>
  <c r="K16" i="4"/>
  <c r="K170" i="4" s="1"/>
  <c r="J16" i="4"/>
  <c r="J170" i="4" s="1"/>
  <c r="G70" i="3" l="1"/>
  <c r="J69" i="3"/>
  <c r="J78" i="3" s="1"/>
  <c r="H69" i="3"/>
  <c r="H78" i="3" s="1"/>
  <c r="G72" i="3"/>
  <c r="I70" i="3"/>
  <c r="H72" i="3"/>
  <c r="J70" i="3"/>
  <c r="G69" i="3"/>
  <c r="G78" i="3" s="1"/>
  <c r="J72" i="3"/>
  <c r="H70" i="3"/>
  <c r="J7" i="3"/>
  <c r="J79" i="3" s="1"/>
  <c r="J9" i="3"/>
  <c r="H7" i="3"/>
  <c r="G9" i="3"/>
  <c r="H9" i="3"/>
  <c r="I7" i="3"/>
  <c r="I9" i="3"/>
  <c r="G7" i="3"/>
  <c r="G79" i="3" l="1"/>
  <c r="G81" i="3"/>
  <c r="I79" i="3"/>
  <c r="J81" i="3"/>
  <c r="H81" i="3"/>
  <c r="H79" i="3"/>
  <c r="I72" i="3"/>
  <c r="I81" i="3" s="1"/>
  <c r="I69" i="3"/>
  <c r="I78" i="3" s="1"/>
</calcChain>
</file>

<file path=xl/sharedStrings.xml><?xml version="1.0" encoding="utf-8"?>
<sst xmlns="http://schemas.openxmlformats.org/spreadsheetml/2006/main" count="1502" uniqueCount="164">
  <si>
    <t>Prorodinná opatření</t>
  </si>
  <si>
    <t>PLÁN FINANCOVÁNÍ (způsobilé výdaje v tis. Kč)</t>
  </si>
  <si>
    <t>Z toho vlastní zdroje příjemce</t>
  </si>
  <si>
    <t>Z toho podpora</t>
  </si>
  <si>
    <t>Celkové způsobilé výdaje (CZV)</t>
  </si>
  <si>
    <t>Příspěvek Unie (a)</t>
  </si>
  <si>
    <t>Národní veřejné zdroje (SR, SF) (b)</t>
  </si>
  <si>
    <t>Národní soukromé zdroje (d)</t>
  </si>
  <si>
    <t>Nezpůsobilé výdaje (v tis. Kč)</t>
  </si>
  <si>
    <t>Specifický cíl SCLLD</t>
  </si>
  <si>
    <t>Opatření SCLLD</t>
  </si>
  <si>
    <t>Program</t>
  </si>
  <si>
    <t>Prioritní osa/ priorita Unie</t>
  </si>
  <si>
    <t>Investiční priorita / Prioritní oblast</t>
  </si>
  <si>
    <t>Plán financování (způsobilé výdaje v tis. Kč)</t>
  </si>
  <si>
    <t>Programový rámec</t>
  </si>
  <si>
    <t>Prioritní osa /Priorita Unie</t>
  </si>
  <si>
    <t>Investiční priorita OP/ Prioritní oblast</t>
  </si>
  <si>
    <t>Celkové způsobilé výdaje</t>
  </si>
  <si>
    <t>Z toho dotace</t>
  </si>
  <si>
    <t xml:space="preserve">Národní veřejné zdroje (kraj, obec, jiné) (c ) </t>
  </si>
  <si>
    <t>IROP</t>
  </si>
  <si>
    <t>PRV</t>
  </si>
  <si>
    <t>OPZ</t>
  </si>
  <si>
    <t>IP 9d</t>
  </si>
  <si>
    <t>6B</t>
  </si>
  <si>
    <t>IP3</t>
  </si>
  <si>
    <t>SC 4.1</t>
  </si>
  <si>
    <t>SC 2.3</t>
  </si>
  <si>
    <t>celkem</t>
  </si>
  <si>
    <t>PO 2</t>
  </si>
  <si>
    <t>6 B</t>
  </si>
  <si>
    <t>PO 4</t>
  </si>
  <si>
    <t>Identifikace indikátorů</t>
  </si>
  <si>
    <t>Hodnoty indikátorů</t>
  </si>
  <si>
    <t>Kód NČI 2014+</t>
  </si>
  <si>
    <t>Název indikátoru</t>
  </si>
  <si>
    <t>Měrná jednotka</t>
  </si>
  <si>
    <t>Typ indikátoru</t>
  </si>
  <si>
    <t>Výchozí hodnota</t>
  </si>
  <si>
    <t>Datum výchozí hodnoty</t>
  </si>
  <si>
    <t>Datum cílové hodnoty</t>
  </si>
  <si>
    <t>Milník 31.12.2018</t>
  </si>
  <si>
    <t>-</t>
  </si>
  <si>
    <t>výstup</t>
  </si>
  <si>
    <t>délka nově vybudovaných cyklostezek a cyklotras</t>
  </si>
  <si>
    <t>ha</t>
  </si>
  <si>
    <t>Cílová hodnota</t>
  </si>
  <si>
    <t>výsledek</t>
  </si>
  <si>
    <t>FTE</t>
  </si>
  <si>
    <t>podniky</t>
  </si>
  <si>
    <t>akce</t>
  </si>
  <si>
    <t>%</t>
  </si>
  <si>
    <t>organizace</t>
  </si>
  <si>
    <t>osoba</t>
  </si>
  <si>
    <t>osoby</t>
  </si>
  <si>
    <t>realizace</t>
  </si>
  <si>
    <t>km</t>
  </si>
  <si>
    <t>zařízení</t>
  </si>
  <si>
    <t>počet podpořených zázemí pro služby a sociální práci</t>
  </si>
  <si>
    <t xml:space="preserve">kapacita služeb a sociální práce </t>
  </si>
  <si>
    <t>celkový počet účastníků</t>
  </si>
  <si>
    <t>počet projektů, které zcela nebo zčásti provádějí sociální partneři nebo nevládní organizace</t>
  </si>
  <si>
    <t>kapacita podpořených služeb</t>
  </si>
  <si>
    <t>využívání podpořených služeb</t>
  </si>
  <si>
    <t>počet podniků pobírajících podporu</t>
  </si>
  <si>
    <t>zvýšení zaměstnanosti v podporovaných podnicích</t>
  </si>
  <si>
    <t xml:space="preserve">zvýšení zaměstnanosti v podporovaných podnicích se zaměřením na znevýhodněné skupiny </t>
  </si>
  <si>
    <t>míra nezaměstnanosti osob s nejnižším vzděláním</t>
  </si>
  <si>
    <t>počet sociálních podniků vzniklých díky podpoře</t>
  </si>
  <si>
    <t>počet sociálních podniků vzniklých díky podpoře, které fungují i po ukončení podpory</t>
  </si>
  <si>
    <t>viz žádost</t>
  </si>
  <si>
    <t>Sociální podnikání</t>
  </si>
  <si>
    <t>Identifikace programu</t>
  </si>
  <si>
    <t>1.2</t>
  </si>
  <si>
    <t>Kvalita a dostupnost sociálních služeb</t>
  </si>
  <si>
    <t>Podpora sociálních služeb</t>
  </si>
  <si>
    <t>1.3</t>
  </si>
  <si>
    <t>2.1</t>
  </si>
  <si>
    <t>3.1</t>
  </si>
  <si>
    <t>3.2</t>
  </si>
  <si>
    <t>3.4</t>
  </si>
  <si>
    <t>Infrastruktura pro vzdělávání</t>
  </si>
  <si>
    <t>Podpora cyklodopravy a bezpečnosti dopravy</t>
  </si>
  <si>
    <t>Zaměstnanost</t>
  </si>
  <si>
    <t>Podpora rozvoje nezemědělských činností</t>
  </si>
  <si>
    <t>Podpora zemědělských podniků</t>
  </si>
  <si>
    <t>Zpracování a uvádění na trh zemědělských produktů</t>
  </si>
  <si>
    <t>Podpora efektivního hospodaření v lesích</t>
  </si>
  <si>
    <t>Posílení společenských funkcí lesa</t>
  </si>
  <si>
    <t>Podpora činností spolupráce</t>
  </si>
  <si>
    <t>g) Indikátory podle jednotlivých specifických cílů a opatření SCLLD</t>
  </si>
  <si>
    <t>Odůvodnění, jakým způsobem byly hodnoty stanoveny</t>
  </si>
  <si>
    <t xml:space="preserve">e) Financování podle jednotlivých specifických cílů a opatření SCLLD v jednotlivých letech </t>
  </si>
  <si>
    <t>f) Financování SCLLD v jednotlivých letech podle specifických cílů operačních programů /opatření EZFRV (PRV)</t>
  </si>
  <si>
    <t>Národní veřejné zdroje (kraj, obec, jiné) (c )</t>
  </si>
  <si>
    <t>zázemí</t>
  </si>
  <si>
    <t>klienti</t>
  </si>
  <si>
    <t>celkový počet účatníků</t>
  </si>
  <si>
    <t>projekty</t>
  </si>
  <si>
    <t>místa</t>
  </si>
  <si>
    <t>počet podpořených komunitních center</t>
  </si>
  <si>
    <t>bývalí účastníci projektů v oblasti sociálních služeb, u nichž služba naplnila svůj účel</t>
  </si>
  <si>
    <t>počet podpořených vzdělávacích zařízení</t>
  </si>
  <si>
    <t>kapacita podporovaných zařízení péče o děti nebo vzdělávacích zařízení</t>
  </si>
  <si>
    <t>podíl osob předčasně opouštějících vzdělávací systém</t>
  </si>
  <si>
    <t xml:space="preserve">počet realizací vedoucích ke zvýšení bezpečnosti v dopravě </t>
  </si>
  <si>
    <t>podíl veřejné osobní dopravy na celkových výkonech v osobní dopravě</t>
  </si>
  <si>
    <t>podíl cyklistiky na přepravních výkonech</t>
  </si>
  <si>
    <t>počet zaměstnavatelů, kteří podporují flexibilní formy práce</t>
  </si>
  <si>
    <t>počet osob pracujících v rámci flexibilních forem práce</t>
  </si>
  <si>
    <t>bývalí účastníci projektů , u nichž intervence formou sociální práce naplnila svůj účel</t>
  </si>
  <si>
    <t>účastníci zaměstnaní 6 měsíců po ukončení své účasti, včetně OSVČ</t>
  </si>
  <si>
    <t>znevýhodnění účastníci, kteří po ukončení své účasti hledají zaměstnání, jsou v procesu vzdělávání/odborné přípravy, rozšiřují si kvalifikaci nebo jsou zaměstnaní, a to i OSVČ</t>
  </si>
  <si>
    <t>účastníci zaměstnaní po ukončení své účasti, včetně OSVČ</t>
  </si>
  <si>
    <t>účastníci, kteří získali kvalifikaci po ukončení své účasti</t>
  </si>
  <si>
    <t>pracovní místa vytvořená v rámci podpořených projektů</t>
  </si>
  <si>
    <t>počet podpořených operací (akcí)</t>
  </si>
  <si>
    <t>celková plocha</t>
  </si>
  <si>
    <t>služby</t>
  </si>
  <si>
    <t>počet poskytovaných druhů sociálních služeb</t>
  </si>
  <si>
    <t xml:space="preserve">PŘÍLOHA Č. 1 </t>
  </si>
  <si>
    <t>FINANČNÍ PLÁN A INDIKÁTORY PRO PROGRAMOVÉ RÁMCE</t>
  </si>
  <si>
    <t>počet podpořených zemědělských podniků a ostatních příjemců</t>
  </si>
  <si>
    <t>EUR</t>
  </si>
  <si>
    <t>celkové veřejné výdaje</t>
  </si>
  <si>
    <t>účastníci ve věku nad 54 let zaměstnaní 6 měsíců po ukončení své účasti, včetně OSVČ</t>
  </si>
  <si>
    <t>znevýhodnění účastníci zaměstnaní 6 měsíců po ukončení své účasti včetvně OSVČ</t>
  </si>
  <si>
    <t xml:space="preserve">Strategie komunitně vedeného místního rozvoje území </t>
  </si>
  <si>
    <t>MAS Mohelnicko 2014 2020</t>
  </si>
  <si>
    <t>Podopatření SCLLD</t>
  </si>
  <si>
    <t>MAS převzala hodnoty z Programového dokumentu IROP.</t>
  </si>
  <si>
    <t>počet podniků pobírajících granty</t>
  </si>
  <si>
    <t>soukromé investice odpovídající veřejné podpoře (granty)</t>
  </si>
  <si>
    <t>počet nových podniků, které dostávají podporu</t>
  </si>
  <si>
    <t>Hodnota byla stanovena na základě analýzy území, veřejného projednávání se starosty obcí MAS Mohelnicko, jejich projektových záměrů v oblasti cyklodopravy a v souladu s dokumentem Koncepce cyklodopravy Mikroregionu Mohelnicko, vypracovaném v roce 2015/2016. Předpokládané náklady jsou 4 mil. Kč/km, průměrnou cenu MAS stanovila na základě porovnání cen v tematicky a rozsahem totožných projektů. Předpokladem je vybudování 3 km nových cyklostezek.</t>
  </si>
  <si>
    <t>Hodnota byla stanovena na základě analýzy území, projednávání strategie se starosty obcí MAS Mohelnicko a jejich projektových záměrů v oblasti bezpečnosti dopravy. Předpokládané náklady jsou 550 tis. Kč/realizaci, průměrnou cenu MAS stanovila na základě šetření pořizovacích cen. Předpokládaným předmětem pořízení je 2x nástupiště autobusové zastávky včetně bezpečnostních prvků (bezbariérový chodník, přechod, osvětlení), 3x realizace chodníku a bezpečnostních prvků.</t>
  </si>
  <si>
    <t>Hodnota byla stanovena na základě průzkumu v území a jednání s potenciálními zájemci a možnými nositeli projektového námětu. Předpokladem je vytvoření 5 pracovních míst (přepočteno na plné úvazky), jak ze znevýhodněných skupin, tak mimo ně. Cena za jedno vytvořené pracovní místo je stanovena na 400 tis. Kč.</t>
  </si>
  <si>
    <t xml:space="preserve">Hodnota byla stanovena na základě průzkumu v území a jednání s potenciálními zájemci a možnými nositeli projektového námětu. Předpokladem je vytvoření 3 pracovních míst (přepočteno na plné úvazky) ze znevýhodněných skupin v rámci celkového počtu 5 nově vytvořených pracovních míst. </t>
  </si>
  <si>
    <t>Hodnota odpovídá předpokládaným soukromým investicím ve výši 5 % z celkových vynaložených nákladů. Částka 100 tis. Kč byla přepočtena na EUR v kurzu 27,50.</t>
  </si>
  <si>
    <t>Hodnota byla stanovena na základě analýzy území a na základě jednání se členy řídící skupiny Střednědobého plánování rozvoje sociálních služeb regionu Mohelnicko. Předpokladem je podpora zázemí pro terénní pečovatelskou službu - 3x, průměrné náklady 550 tis. Kč/zázemí, plánovaná kapacita každého z nich je 8 osob, nízkoprahové zařízení - 1x, předpokládané náklady 480 tis. Kč/zázemí, plánovaná kapacita je 8 osob, krizovou pomoc - 1x, předpokládané náklady 550 tis. Kč/zázemí, plánovaná kapacita je 1-3 osob, komunitní centrum - 1x, předpokládané náklady 2,3 mil Kč/zázemí, plánovaná kapacita je 15 osob. Výše předpokládaných nákladů byla stanovena na základě šetření pořizovacích cen. V případě, kdy cena převyšuje hodnoty stanovené ŘO IROP, je to dáno vyššími náklady na stavební úpravy, rekonstrukce a zajištění bezbariérovosti.</t>
  </si>
  <si>
    <t xml:space="preserve">Hodnota byla stanovena na základě analýzy území a na základě jednání se členy řídící skupiny Střednědobého plánování rozvoje sociálních služeb (SPRSS) regionu Mohelnicko, kterou tvoří zástupci obcí, NNO, zdravotnických zařízení i zástupci cílových skupin. Skupina se na přelomu roku 2015/2016 věnuje přípravě a tvorbě nového SPRSS. Terénní pečovatelská služba - 1sociální služba, okamžitá kapacita 3, nízkoprahové zařízení - 1 sociální služba, okamžitá kapacita 2, krizová pomoc - 1sociální služba, okamžitá kapacita 1-3 osoby, komunitní centrum - 1x1 sociální služba, okamžitá kapacita 15 osob. </t>
  </si>
  <si>
    <t>Hodnota byla stanovena na základě analýzy území a na základě jednání se členy řídící skupiny Střednědobého plánování rozvoje sociálních služeb regionu Mohelnicko. Předpokladem je podpora zajištění 3 služeb dle zákona 108/2006 Sb.</t>
  </si>
  <si>
    <t>h) Financování podle programů a ESI fondů (podpora v tisících Kč)</t>
  </si>
  <si>
    <t>Fond</t>
  </si>
  <si>
    <t>Příspěvek Unie (tis. Kč)</t>
  </si>
  <si>
    <t>Národní spolufinancování (tis. Kč)</t>
  </si>
  <si>
    <t>Podpora 
(v tis. Kč)</t>
  </si>
  <si>
    <t>EFRR</t>
  </si>
  <si>
    <t>ESF</t>
  </si>
  <si>
    <t>EZFRV</t>
  </si>
  <si>
    <t>OP ŽP</t>
  </si>
  <si>
    <t>celkem EFRR</t>
  </si>
  <si>
    <t>OP Z</t>
  </si>
  <si>
    <t>celkem ESF</t>
  </si>
  <si>
    <t>celkem EZFRV</t>
  </si>
  <si>
    <t>počet osob využívajících zařízení péče o děti předškolního věku</t>
  </si>
  <si>
    <t>Specifický cíl programu /operace PRV</t>
  </si>
  <si>
    <t>Specifický cíl OP/ operace PRV</t>
  </si>
  <si>
    <t>19.2.1</t>
  </si>
  <si>
    <t>19.3.1</t>
  </si>
  <si>
    <t>Hodnota je stanovena na základě počtu předpokládaných realizací a velikosti školských zařízení a zařízení zájmového a neformálního vzdělávání, která jsou předpokládanými žadateli - 2x ZŠ = 20 dětí, 2x ZŠ = 100 dětí a 1x organizace zájmového a neformálního vzdělávání (DDM) = 100 dětí.</t>
  </si>
  <si>
    <t>Hodnota byla stanovena na základě průzkumu v území a jednání s potenciálními zájemci a možnými nositeli projektového námětu. Předpokladem je podpoření vzniku 1 nového sociálních podniku a podpora rozšíření 1 stávajícího sociálního podniku.</t>
  </si>
  <si>
    <t>Hodnota byla stanovena na základě analýzy území, počtu potenciálních žadatelů a na základě průzkumu projektových záměrů potenciálních žadatelů z území. Předpokládaná hodnota je 600 tis. Kč/realizaci a byla stanovena na základě porovnání cen v tematicky a rozsahem odpovídajících projektech. Bude se jednat o menší projekty zaměřené spíše na rekonstrukce učeben a pořízení vybavení. Předpokladem je podpoření 5 projektů ZŠ a subjektů zájmového a neformálního vzdělávání. Hodnota milníku odpovídá rozdělení finančních prostředků do jednotlivých let (viz tabulka E finančního plánu). Do roku 2018 je alokována částka 1,8 mil. Kč (3  projekty x 600 tis. Kč), na rok 2020 pak částka 1,2 mil. Kč (2 projekty x 600 tis. Kč).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</si>
</sst>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i/>
      <sz val="9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6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" fontId="0" fillId="0" borderId="1" xfId="0" applyNumberForma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right"/>
    </xf>
    <xf numFmtId="16" fontId="0" fillId="0" borderId="1" xfId="0" applyNumberFormat="1" applyBorder="1" applyAlignment="1">
      <alignment horizontal="right"/>
    </xf>
    <xf numFmtId="0" fontId="2" fillId="0" borderId="5" xfId="0" applyFont="1" applyBorder="1" applyAlignment="1"/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1" fontId="0" fillId="0" borderId="0" xfId="0" applyNumberFormat="1"/>
    <xf numFmtId="3" fontId="0" fillId="0" borderId="0" xfId="0" applyNumberFormat="1"/>
    <xf numFmtId="3" fontId="6" fillId="0" borderId="0" xfId="0" applyNumberFormat="1" applyFont="1"/>
    <xf numFmtId="0" fontId="6" fillId="0" borderId="0" xfId="0" applyFont="1"/>
    <xf numFmtId="0" fontId="2" fillId="0" borderId="5" xfId="0" applyFont="1" applyBorder="1" applyAlignment="1">
      <alignment horizontal="center"/>
    </xf>
    <xf numFmtId="49" fontId="0" fillId="0" borderId="1" xfId="0" applyNumberForma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right"/>
    </xf>
    <xf numFmtId="16" fontId="0" fillId="0" borderId="8" xfId="0" applyNumberFormat="1" applyBorder="1" applyAlignment="1">
      <alignment horizontal="right"/>
    </xf>
    <xf numFmtId="0" fontId="0" fillId="0" borderId="7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right" vertical="center"/>
    </xf>
    <xf numFmtId="3" fontId="0" fillId="0" borderId="9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right" vertical="center"/>
    </xf>
    <xf numFmtId="1" fontId="0" fillId="0" borderId="1" xfId="0" applyNumberFormat="1" applyFont="1" applyFill="1" applyBorder="1" applyAlignment="1">
      <alignment horizontal="center" vertical="center"/>
    </xf>
    <xf numFmtId="3" fontId="0" fillId="0" borderId="9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1" fontId="0" fillId="0" borderId="7" xfId="0" applyNumberFormat="1" applyFon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14" fontId="0" fillId="0" borderId="0" xfId="0" applyNumberFormat="1" applyFill="1" applyAlignment="1">
      <alignment horizontal="right" vertical="center"/>
    </xf>
    <xf numFmtId="1" fontId="0" fillId="0" borderId="4" xfId="0" applyNumberForma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/>
    </xf>
    <xf numFmtId="3" fontId="0" fillId="0" borderId="2" xfId="0" applyNumberForma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right" vertical="center"/>
    </xf>
    <xf numFmtId="3" fontId="0" fillId="0" borderId="11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1" fontId="0" fillId="0" borderId="10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6" xfId="0" applyBorder="1"/>
    <xf numFmtId="0" fontId="9" fillId="0" borderId="6" xfId="0" applyFont="1" applyBorder="1" applyAlignment="1">
      <alignment horizontal="center"/>
    </xf>
    <xf numFmtId="0" fontId="0" fillId="0" borderId="12" xfId="0" applyBorder="1"/>
    <xf numFmtId="0" fontId="7" fillId="0" borderId="12" xfId="0" applyFont="1" applyBorder="1" applyAlignment="1">
      <alignment horizontal="justify" vertical="center"/>
    </xf>
    <xf numFmtId="0" fontId="7" fillId="0" borderId="13" xfId="0" applyFont="1" applyBorder="1" applyAlignment="1">
      <alignment horizontal="justify" vertical="center"/>
    </xf>
    <xf numFmtId="0" fontId="0" fillId="0" borderId="13" xfId="0" applyBorder="1"/>
    <xf numFmtId="0" fontId="2" fillId="0" borderId="0" xfId="0" applyFont="1" applyBorder="1" applyAlignment="1">
      <alignment horizontal="center"/>
    </xf>
    <xf numFmtId="4" fontId="0" fillId="0" borderId="1" xfId="0" applyNumberFormat="1" applyBorder="1"/>
    <xf numFmtId="2" fontId="0" fillId="0" borderId="1" xfId="0" applyNumberFormat="1" applyBorder="1"/>
    <xf numFmtId="0" fontId="0" fillId="0" borderId="2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4" fontId="0" fillId="0" borderId="1" xfId="0" applyNumberFormat="1" applyFill="1" applyBorder="1"/>
    <xf numFmtId="4" fontId="4" fillId="0" borderId="1" xfId="0" applyNumberFormat="1" applyFont="1" applyBorder="1"/>
    <xf numFmtId="0" fontId="1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7" fillId="2" borderId="23" xfId="0" applyFont="1" applyFill="1" applyBorder="1"/>
    <xf numFmtId="0" fontId="0" fillId="0" borderId="24" xfId="0" applyFont="1" applyBorder="1" applyAlignment="1">
      <alignment horizontal="center"/>
    </xf>
    <xf numFmtId="4" fontId="0" fillId="0" borderId="21" xfId="0" applyNumberFormat="1" applyFont="1" applyBorder="1" applyAlignment="1">
      <alignment horizontal="right"/>
    </xf>
    <xf numFmtId="4" fontId="0" fillId="0" borderId="16" xfId="0" applyNumberFormat="1" applyFont="1" applyBorder="1" applyAlignment="1">
      <alignment horizontal="right"/>
    </xf>
    <xf numFmtId="4" fontId="3" fillId="0" borderId="16" xfId="0" applyNumberFormat="1" applyFont="1" applyFill="1" applyBorder="1" applyAlignment="1">
      <alignment horizontal="right" vertical="center" wrapText="1"/>
    </xf>
    <xf numFmtId="4" fontId="3" fillId="0" borderId="17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9" xfId="0" applyNumberFormat="1" applyFont="1" applyFill="1" applyBorder="1" applyAlignment="1">
      <alignment horizontal="right" vertical="center" wrapText="1"/>
    </xf>
    <xf numFmtId="4" fontId="0" fillId="0" borderId="22" xfId="0" applyNumberFormat="1" applyFont="1" applyBorder="1" applyAlignment="1">
      <alignment horizontal="right"/>
    </xf>
    <xf numFmtId="4" fontId="0" fillId="0" borderId="17" xfId="0" applyNumberFormat="1" applyFont="1" applyBorder="1" applyAlignment="1">
      <alignment horizontal="right"/>
    </xf>
    <xf numFmtId="4" fontId="0" fillId="0" borderId="24" xfId="0" applyNumberFormat="1" applyFont="1" applyBorder="1" applyAlignment="1">
      <alignment horizontal="right"/>
    </xf>
    <xf numFmtId="4" fontId="0" fillId="0" borderId="25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2" fontId="0" fillId="0" borderId="1" xfId="0" applyNumberForma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49" fontId="0" fillId="0" borderId="4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0" borderId="26" xfId="0" applyBorder="1" applyAlignment="1"/>
    <xf numFmtId="0" fontId="2" fillId="0" borderId="0" xfId="0" applyFont="1" applyBorder="1" applyAlignment="1">
      <alignment horizontal="left"/>
    </xf>
  </cellXfs>
  <cellStyles count="2">
    <cellStyle name="Excel Built-in Normal 1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161925</xdr:rowOff>
    </xdr:from>
    <xdr:to>
      <xdr:col>1</xdr:col>
      <xdr:colOff>126365</xdr:colOff>
      <xdr:row>4</xdr:row>
      <xdr:rowOff>155575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478915" cy="755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view="pageBreakPreview" zoomScaleNormal="100" zoomScaleSheetLayoutView="100" workbookViewId="0">
      <selection activeCell="F6" sqref="F6"/>
    </sheetView>
  </sheetViews>
  <sheetFormatPr defaultRowHeight="15" x14ac:dyDescent="0.25"/>
  <cols>
    <col min="1" max="1" width="21.5703125" customWidth="1"/>
    <col min="2" max="2" width="54.5703125" customWidth="1"/>
  </cols>
  <sheetData>
    <row r="1" spans="1:2" x14ac:dyDescent="0.25">
      <c r="A1" s="64"/>
      <c r="B1" s="65"/>
    </row>
    <row r="2" spans="1:2" x14ac:dyDescent="0.25">
      <c r="A2" s="66"/>
      <c r="B2" s="67"/>
    </row>
    <row r="3" spans="1:2" x14ac:dyDescent="0.25">
      <c r="A3" s="66"/>
      <c r="B3" s="68" t="s">
        <v>128</v>
      </c>
    </row>
    <row r="4" spans="1:2" x14ac:dyDescent="0.25">
      <c r="A4" s="66"/>
      <c r="B4" s="68" t="s">
        <v>129</v>
      </c>
    </row>
    <row r="5" spans="1:2" x14ac:dyDescent="0.25">
      <c r="A5" s="69"/>
      <c r="B5" s="72"/>
    </row>
    <row r="6" spans="1:2" ht="380.25" customHeight="1" x14ac:dyDescent="0.25">
      <c r="A6" s="70" t="s">
        <v>121</v>
      </c>
      <c r="B6" s="71" t="s">
        <v>122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5"/>
  <sheetViews>
    <sheetView topLeftCell="A144" zoomScale="90" zoomScaleNormal="90" zoomScaleSheetLayoutView="100" workbookViewId="0">
      <selection activeCell="B167" sqref="A167:XFD167"/>
    </sheetView>
  </sheetViews>
  <sheetFormatPr defaultRowHeight="15" x14ac:dyDescent="0.25"/>
  <cols>
    <col min="2" max="2" width="13.28515625" customWidth="1"/>
    <col min="3" max="3" width="47.42578125" customWidth="1"/>
    <col min="4" max="4" width="6.7109375" customWidth="1"/>
    <col min="8" max="8" width="10.7109375" customWidth="1"/>
    <col min="9" max="13" width="11.28515625" customWidth="1"/>
    <col min="14" max="14" width="10.42578125" customWidth="1"/>
    <col min="15" max="15" width="12.5703125" style="15" customWidth="1"/>
  </cols>
  <sheetData>
    <row r="2" spans="1:14" x14ac:dyDescent="0.25">
      <c r="B2" s="104" t="s">
        <v>93</v>
      </c>
      <c r="C2" s="104"/>
      <c r="D2" s="104"/>
      <c r="E2" s="104"/>
      <c r="F2" s="104"/>
      <c r="G2" s="104"/>
      <c r="H2" s="16"/>
      <c r="I2" s="16"/>
      <c r="J2" s="16"/>
      <c r="K2" s="16"/>
      <c r="L2" s="16"/>
      <c r="M2" s="16"/>
      <c r="N2" s="16"/>
    </row>
    <row r="3" spans="1:14" ht="15" customHeight="1" x14ac:dyDescent="0.25">
      <c r="A3" s="111">
        <v>2016</v>
      </c>
      <c r="B3" s="105" t="s">
        <v>9</v>
      </c>
      <c r="C3" s="105" t="s">
        <v>10</v>
      </c>
      <c r="D3" s="101" t="s">
        <v>130</v>
      </c>
      <c r="E3" s="106" t="s">
        <v>73</v>
      </c>
      <c r="F3" s="106"/>
      <c r="G3" s="106"/>
      <c r="H3" s="106"/>
      <c r="I3" s="106" t="s">
        <v>14</v>
      </c>
      <c r="J3" s="106"/>
      <c r="K3" s="106"/>
      <c r="L3" s="106"/>
      <c r="M3" s="106"/>
      <c r="N3" s="105" t="s">
        <v>8</v>
      </c>
    </row>
    <row r="4" spans="1:14" ht="15" customHeight="1" x14ac:dyDescent="0.25">
      <c r="A4" s="111"/>
      <c r="B4" s="105"/>
      <c r="C4" s="105"/>
      <c r="D4" s="102"/>
      <c r="E4" s="108" t="s">
        <v>11</v>
      </c>
      <c r="F4" s="108" t="s">
        <v>12</v>
      </c>
      <c r="G4" s="108" t="s">
        <v>13</v>
      </c>
      <c r="H4" s="108" t="s">
        <v>157</v>
      </c>
      <c r="I4" s="108" t="s">
        <v>4</v>
      </c>
      <c r="J4" s="110" t="s">
        <v>3</v>
      </c>
      <c r="K4" s="110"/>
      <c r="L4" s="110" t="s">
        <v>2</v>
      </c>
      <c r="M4" s="110"/>
      <c r="N4" s="105"/>
    </row>
    <row r="5" spans="1:14" ht="48" x14ac:dyDescent="0.25">
      <c r="A5" s="111"/>
      <c r="B5" s="105"/>
      <c r="C5" s="105"/>
      <c r="D5" s="103"/>
      <c r="E5" s="109"/>
      <c r="F5" s="109"/>
      <c r="G5" s="109"/>
      <c r="H5" s="109"/>
      <c r="I5" s="109"/>
      <c r="J5" s="18" t="s">
        <v>5</v>
      </c>
      <c r="K5" s="18" t="s">
        <v>6</v>
      </c>
      <c r="L5" s="18" t="s">
        <v>95</v>
      </c>
      <c r="M5" s="18" t="s">
        <v>7</v>
      </c>
      <c r="N5" s="105"/>
    </row>
    <row r="6" spans="1:14" x14ac:dyDescent="0.25">
      <c r="A6" s="111"/>
      <c r="B6" s="17" t="s">
        <v>74</v>
      </c>
      <c r="C6" s="3" t="s">
        <v>75</v>
      </c>
      <c r="D6" s="3"/>
      <c r="E6" s="3" t="s">
        <v>21</v>
      </c>
      <c r="F6" s="3">
        <v>4</v>
      </c>
      <c r="G6" s="4" t="s">
        <v>24</v>
      </c>
      <c r="H6" s="4" t="s">
        <v>27</v>
      </c>
      <c r="I6" s="75">
        <v>0</v>
      </c>
      <c r="J6" s="75">
        <f>I6*0.85</f>
        <v>0</v>
      </c>
      <c r="K6" s="75">
        <f>I6*0.05</f>
        <v>0</v>
      </c>
      <c r="L6" s="75">
        <f>I6*0.1</f>
        <v>0</v>
      </c>
      <c r="M6" s="75">
        <f>I6*0</f>
        <v>0</v>
      </c>
      <c r="N6" s="75">
        <v>0</v>
      </c>
    </row>
    <row r="7" spans="1:14" x14ac:dyDescent="0.25">
      <c r="A7" s="111"/>
      <c r="B7" s="17" t="s">
        <v>74</v>
      </c>
      <c r="C7" s="3" t="s">
        <v>76</v>
      </c>
      <c r="D7" s="3"/>
      <c r="E7" s="3" t="s">
        <v>23</v>
      </c>
      <c r="F7" s="3">
        <v>2</v>
      </c>
      <c r="G7" s="3" t="s">
        <v>26</v>
      </c>
      <c r="H7" s="5" t="s">
        <v>28</v>
      </c>
      <c r="I7" s="75">
        <v>0</v>
      </c>
      <c r="J7" s="75">
        <f>I7*0.85</f>
        <v>0</v>
      </c>
      <c r="K7" s="75">
        <f>I7*0.05</f>
        <v>0</v>
      </c>
      <c r="L7" s="75">
        <f>I7*0.1</f>
        <v>0</v>
      </c>
      <c r="M7" s="75">
        <f>I7*0</f>
        <v>0</v>
      </c>
      <c r="N7" s="75">
        <v>0</v>
      </c>
    </row>
    <row r="8" spans="1:14" x14ac:dyDescent="0.25">
      <c r="A8" s="111"/>
      <c r="B8" s="17" t="s">
        <v>77</v>
      </c>
      <c r="C8" s="3" t="s">
        <v>82</v>
      </c>
      <c r="D8" s="3"/>
      <c r="E8" s="3" t="s">
        <v>21</v>
      </c>
      <c r="F8" s="3">
        <v>4</v>
      </c>
      <c r="G8" s="4" t="s">
        <v>24</v>
      </c>
      <c r="H8" s="4" t="s">
        <v>27</v>
      </c>
      <c r="I8" s="75">
        <v>0</v>
      </c>
      <c r="J8" s="75">
        <f>I8*0.85</f>
        <v>0</v>
      </c>
      <c r="K8" s="75">
        <f>I8*0.15</f>
        <v>0</v>
      </c>
      <c r="L8" s="75">
        <f>I8*0</f>
        <v>0</v>
      </c>
      <c r="M8" s="75">
        <f>I8*0</f>
        <v>0</v>
      </c>
      <c r="N8" s="75">
        <v>0</v>
      </c>
    </row>
    <row r="9" spans="1:14" ht="15" customHeight="1" x14ac:dyDescent="0.25">
      <c r="A9" s="111"/>
      <c r="B9" s="17" t="s">
        <v>78</v>
      </c>
      <c r="C9" s="3" t="s">
        <v>83</v>
      </c>
      <c r="D9" s="3"/>
      <c r="E9" s="3" t="s">
        <v>21</v>
      </c>
      <c r="F9" s="3">
        <v>4</v>
      </c>
      <c r="G9" s="4" t="s">
        <v>24</v>
      </c>
      <c r="H9" s="4" t="s">
        <v>27</v>
      </c>
      <c r="I9" s="75">
        <v>0</v>
      </c>
      <c r="J9" s="75">
        <v>0</v>
      </c>
      <c r="K9" s="75">
        <f>I9*0.25</f>
        <v>0</v>
      </c>
      <c r="L9" s="75">
        <f>I9*0</f>
        <v>0</v>
      </c>
      <c r="M9" s="75">
        <f>I9/50*55</f>
        <v>0</v>
      </c>
      <c r="N9" s="75">
        <v>0</v>
      </c>
    </row>
    <row r="10" spans="1:14" x14ac:dyDescent="0.25">
      <c r="A10" s="111"/>
      <c r="B10" s="17" t="s">
        <v>79</v>
      </c>
      <c r="C10" s="3" t="s">
        <v>72</v>
      </c>
      <c r="D10" s="3"/>
      <c r="E10" s="3" t="s">
        <v>21</v>
      </c>
      <c r="F10" s="3">
        <v>4</v>
      </c>
      <c r="G10" s="4" t="s">
        <v>24</v>
      </c>
      <c r="H10" s="4" t="s">
        <v>27</v>
      </c>
      <c r="I10" s="75">
        <v>0</v>
      </c>
      <c r="J10" s="75">
        <f>I10*0.85</f>
        <v>0</v>
      </c>
      <c r="K10" s="75">
        <f>I10*0</f>
        <v>0</v>
      </c>
      <c r="L10" s="75">
        <f t="shared" ref="L10:L11" si="0">I10*0</f>
        <v>0</v>
      </c>
      <c r="M10" s="75">
        <f>I10*0.15</f>
        <v>0</v>
      </c>
      <c r="N10" s="75">
        <v>0</v>
      </c>
    </row>
    <row r="11" spans="1:14" x14ac:dyDescent="0.25">
      <c r="A11" s="111"/>
      <c r="B11" s="17" t="s">
        <v>79</v>
      </c>
      <c r="C11" s="3" t="s">
        <v>72</v>
      </c>
      <c r="D11" s="3"/>
      <c r="E11" s="6" t="s">
        <v>23</v>
      </c>
      <c r="F11" s="3">
        <v>2</v>
      </c>
      <c r="G11" s="3" t="s">
        <v>26</v>
      </c>
      <c r="H11" s="5" t="s">
        <v>28</v>
      </c>
      <c r="I11" s="75">
        <v>0</v>
      </c>
      <c r="J11" s="75">
        <f>I11*0.85</f>
        <v>0</v>
      </c>
      <c r="K11" s="75">
        <f>I11*0.1</f>
        <v>0</v>
      </c>
      <c r="L11" s="75">
        <f t="shared" si="0"/>
        <v>0</v>
      </c>
      <c r="M11" s="75">
        <f>I11*0</f>
        <v>0</v>
      </c>
      <c r="N11" s="75">
        <v>0</v>
      </c>
    </row>
    <row r="12" spans="1:14" ht="15" customHeight="1" x14ac:dyDescent="0.25">
      <c r="A12" s="111"/>
      <c r="B12" s="17" t="s">
        <v>79</v>
      </c>
      <c r="C12" s="3" t="s">
        <v>0</v>
      </c>
      <c r="D12" s="3"/>
      <c r="E12" s="3" t="s">
        <v>23</v>
      </c>
      <c r="F12" s="3">
        <v>2</v>
      </c>
      <c r="G12" s="3" t="s">
        <v>26</v>
      </c>
      <c r="H12" s="5" t="s">
        <v>28</v>
      </c>
      <c r="I12" s="75">
        <v>0</v>
      </c>
      <c r="J12" s="75">
        <f>I12*0.75</f>
        <v>0</v>
      </c>
      <c r="K12" s="75">
        <f>I12*0.25</f>
        <v>0</v>
      </c>
      <c r="L12" s="75">
        <f t="shared" ref="L12:L13" si="1">I12*0</f>
        <v>0</v>
      </c>
      <c r="M12" s="75">
        <f>I12</f>
        <v>0</v>
      </c>
      <c r="N12" s="75">
        <v>0</v>
      </c>
    </row>
    <row r="13" spans="1:14" x14ac:dyDescent="0.25">
      <c r="A13" s="111"/>
      <c r="B13" s="17" t="s">
        <v>79</v>
      </c>
      <c r="C13" s="3" t="s">
        <v>84</v>
      </c>
      <c r="D13" s="3"/>
      <c r="E13" s="3" t="s">
        <v>23</v>
      </c>
      <c r="F13" s="3">
        <v>2</v>
      </c>
      <c r="G13" s="3" t="s">
        <v>26</v>
      </c>
      <c r="H13" s="5" t="s">
        <v>28</v>
      </c>
      <c r="I13" s="75">
        <v>0</v>
      </c>
      <c r="J13" s="75">
        <f t="shared" ref="J13:J14" si="2">I13*0.75</f>
        <v>0</v>
      </c>
      <c r="K13" s="75">
        <f t="shared" ref="K13:K14" si="3">I13*0.25</f>
        <v>0</v>
      </c>
      <c r="L13" s="75">
        <f t="shared" si="1"/>
        <v>0</v>
      </c>
      <c r="M13" s="75">
        <f t="shared" ref="M13:M14" si="4">I13</f>
        <v>0</v>
      </c>
      <c r="N13" s="75">
        <v>0</v>
      </c>
    </row>
    <row r="14" spans="1:14" ht="16.5" customHeight="1" x14ac:dyDescent="0.25">
      <c r="A14" s="111"/>
      <c r="B14" s="17" t="s">
        <v>79</v>
      </c>
      <c r="C14" s="3" t="s">
        <v>85</v>
      </c>
      <c r="D14" s="3"/>
      <c r="E14" s="3" t="s">
        <v>22</v>
      </c>
      <c r="F14" s="3">
        <v>6</v>
      </c>
      <c r="G14" s="3" t="s">
        <v>25</v>
      </c>
      <c r="H14" s="17" t="s">
        <v>159</v>
      </c>
      <c r="I14" s="75">
        <v>0</v>
      </c>
      <c r="J14" s="75">
        <f t="shared" si="2"/>
        <v>0</v>
      </c>
      <c r="K14" s="75">
        <f t="shared" si="3"/>
        <v>0</v>
      </c>
      <c r="L14" s="75">
        <f>I14*0</f>
        <v>0</v>
      </c>
      <c r="M14" s="75">
        <f t="shared" si="4"/>
        <v>0</v>
      </c>
      <c r="N14" s="75">
        <v>0</v>
      </c>
    </row>
    <row r="15" spans="1:14" x14ac:dyDescent="0.25">
      <c r="A15" s="111"/>
      <c r="B15" s="17" t="s">
        <v>80</v>
      </c>
      <c r="C15" s="3" t="s">
        <v>86</v>
      </c>
      <c r="D15" s="3"/>
      <c r="E15" s="3" t="s">
        <v>22</v>
      </c>
      <c r="F15" s="3">
        <v>6</v>
      </c>
      <c r="G15" s="3" t="s">
        <v>25</v>
      </c>
      <c r="H15" s="17" t="s">
        <v>159</v>
      </c>
      <c r="I15" s="75">
        <v>0</v>
      </c>
      <c r="J15" s="75">
        <f>I15*0.85</f>
        <v>0</v>
      </c>
      <c r="K15" s="75">
        <f>I15*0.05</f>
        <v>0</v>
      </c>
      <c r="L15" s="75">
        <f>I15*0.1</f>
        <v>0</v>
      </c>
      <c r="M15" s="75">
        <f>I15*0</f>
        <v>0</v>
      </c>
      <c r="N15" s="75">
        <v>0</v>
      </c>
    </row>
    <row r="16" spans="1:14" x14ac:dyDescent="0.25">
      <c r="A16" s="111"/>
      <c r="B16" s="17" t="s">
        <v>80</v>
      </c>
      <c r="C16" s="3" t="s">
        <v>87</v>
      </c>
      <c r="D16" s="3"/>
      <c r="E16" s="3" t="s">
        <v>22</v>
      </c>
      <c r="F16" s="3">
        <v>6</v>
      </c>
      <c r="G16" s="3" t="s">
        <v>25</v>
      </c>
      <c r="H16" s="17" t="s">
        <v>159</v>
      </c>
      <c r="I16" s="75">
        <v>0</v>
      </c>
      <c r="J16" s="75">
        <f>I16*0.85</f>
        <v>0</v>
      </c>
      <c r="K16" s="75">
        <f>I16*0.05</f>
        <v>0</v>
      </c>
      <c r="L16" s="75">
        <f>I16*0.1</f>
        <v>0</v>
      </c>
      <c r="M16" s="75">
        <f>I16*0</f>
        <v>0</v>
      </c>
      <c r="N16" s="75">
        <v>0</v>
      </c>
    </row>
    <row r="17" spans="1:16" x14ac:dyDescent="0.25">
      <c r="A17" s="111"/>
      <c r="B17" s="17" t="s">
        <v>80</v>
      </c>
      <c r="C17" s="3" t="s">
        <v>88</v>
      </c>
      <c r="D17" s="3"/>
      <c r="E17" s="3" t="s">
        <v>22</v>
      </c>
      <c r="F17" s="3">
        <v>6</v>
      </c>
      <c r="G17" s="3" t="s">
        <v>25</v>
      </c>
      <c r="H17" s="17" t="s">
        <v>159</v>
      </c>
      <c r="I17" s="75">
        <v>0</v>
      </c>
      <c r="J17" s="75">
        <v>0</v>
      </c>
      <c r="K17" s="75">
        <f>I17*0.05</f>
        <v>0</v>
      </c>
      <c r="L17" s="75">
        <f>I17*0.1</f>
        <v>0</v>
      </c>
      <c r="M17" s="75">
        <f>I17*0</f>
        <v>0</v>
      </c>
      <c r="N17" s="75">
        <v>0</v>
      </c>
    </row>
    <row r="18" spans="1:16" x14ac:dyDescent="0.25">
      <c r="A18" s="111"/>
      <c r="B18" s="17" t="s">
        <v>80</v>
      </c>
      <c r="C18" s="3" t="s">
        <v>89</v>
      </c>
      <c r="D18" s="3"/>
      <c r="E18" s="3" t="s">
        <v>22</v>
      </c>
      <c r="F18" s="3">
        <v>6</v>
      </c>
      <c r="G18" s="3" t="s">
        <v>25</v>
      </c>
      <c r="H18" s="17" t="s">
        <v>159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</row>
    <row r="19" spans="1:16" ht="15" customHeight="1" x14ac:dyDescent="0.25">
      <c r="A19" s="111"/>
      <c r="B19" s="17" t="s">
        <v>81</v>
      </c>
      <c r="C19" s="3" t="s">
        <v>90</v>
      </c>
      <c r="D19" s="3"/>
      <c r="E19" s="3" t="s">
        <v>22</v>
      </c>
      <c r="F19" s="3">
        <v>6</v>
      </c>
      <c r="G19" s="3" t="s">
        <v>25</v>
      </c>
      <c r="H19" s="17" t="s">
        <v>160</v>
      </c>
      <c r="I19" s="75">
        <v>0</v>
      </c>
      <c r="J19" s="75">
        <f>I19*0.85</f>
        <v>0</v>
      </c>
      <c r="K19" s="75">
        <f>I19*0.25</f>
        <v>0</v>
      </c>
      <c r="L19" s="75">
        <f>I19/90*5</f>
        <v>0</v>
      </c>
      <c r="M19" s="75">
        <f>I19/90*5</f>
        <v>0</v>
      </c>
      <c r="N19" s="75">
        <v>0</v>
      </c>
    </row>
    <row r="23" spans="1:16" x14ac:dyDescent="0.25"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</row>
    <row r="24" spans="1:16" ht="15" customHeight="1" x14ac:dyDescent="0.25">
      <c r="A24" s="111">
        <v>2017</v>
      </c>
      <c r="B24" s="105" t="s">
        <v>9</v>
      </c>
      <c r="C24" s="105" t="s">
        <v>10</v>
      </c>
      <c r="D24" s="101" t="s">
        <v>130</v>
      </c>
      <c r="E24" s="106" t="s">
        <v>73</v>
      </c>
      <c r="F24" s="106"/>
      <c r="G24" s="106"/>
      <c r="H24" s="106"/>
      <c r="I24" s="106" t="s">
        <v>14</v>
      </c>
      <c r="J24" s="106"/>
      <c r="K24" s="106"/>
      <c r="L24" s="106"/>
      <c r="M24" s="106"/>
      <c r="N24" s="105" t="s">
        <v>8</v>
      </c>
    </row>
    <row r="25" spans="1:16" ht="15" customHeight="1" x14ac:dyDescent="0.25">
      <c r="A25" s="111"/>
      <c r="B25" s="105"/>
      <c r="C25" s="105"/>
      <c r="D25" s="102"/>
      <c r="E25" s="108" t="s">
        <v>11</v>
      </c>
      <c r="F25" s="108" t="s">
        <v>12</v>
      </c>
      <c r="G25" s="108" t="s">
        <v>13</v>
      </c>
      <c r="H25" s="108" t="s">
        <v>157</v>
      </c>
      <c r="I25" s="108" t="s">
        <v>4</v>
      </c>
      <c r="J25" s="110" t="s">
        <v>3</v>
      </c>
      <c r="K25" s="110"/>
      <c r="L25" s="110" t="s">
        <v>2</v>
      </c>
      <c r="M25" s="110"/>
      <c r="N25" s="105"/>
    </row>
    <row r="26" spans="1:16" ht="48" x14ac:dyDescent="0.25">
      <c r="A26" s="111"/>
      <c r="B26" s="105"/>
      <c r="C26" s="105"/>
      <c r="D26" s="103"/>
      <c r="E26" s="109"/>
      <c r="F26" s="109"/>
      <c r="G26" s="109"/>
      <c r="H26" s="109"/>
      <c r="I26" s="109"/>
      <c r="J26" s="18" t="s">
        <v>5</v>
      </c>
      <c r="K26" s="18" t="s">
        <v>6</v>
      </c>
      <c r="L26" s="18" t="s">
        <v>95</v>
      </c>
      <c r="M26" s="18" t="s">
        <v>7</v>
      </c>
      <c r="N26" s="105"/>
    </row>
    <row r="27" spans="1:16" x14ac:dyDescent="0.25">
      <c r="A27" s="111"/>
      <c r="B27" s="17" t="s">
        <v>74</v>
      </c>
      <c r="C27" s="3" t="s">
        <v>75</v>
      </c>
      <c r="D27" s="3"/>
      <c r="E27" s="3" t="s">
        <v>21</v>
      </c>
      <c r="F27" s="3">
        <v>4</v>
      </c>
      <c r="G27" s="4" t="s">
        <v>24</v>
      </c>
      <c r="H27" s="4" t="s">
        <v>27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14"/>
    </row>
    <row r="28" spans="1:16" x14ac:dyDescent="0.25">
      <c r="A28" s="111"/>
      <c r="B28" s="17" t="s">
        <v>74</v>
      </c>
      <c r="C28" s="3" t="s">
        <v>76</v>
      </c>
      <c r="D28" s="3"/>
      <c r="E28" s="3" t="s">
        <v>23</v>
      </c>
      <c r="F28" s="3">
        <v>2</v>
      </c>
      <c r="G28" s="3" t="s">
        <v>26</v>
      </c>
      <c r="H28" s="5" t="s">
        <v>28</v>
      </c>
      <c r="I28" s="79">
        <v>0</v>
      </c>
      <c r="J28" s="79">
        <v>0</v>
      </c>
      <c r="K28" s="79">
        <v>0</v>
      </c>
      <c r="L28" s="74">
        <v>0</v>
      </c>
      <c r="M28" s="74">
        <v>0</v>
      </c>
      <c r="N28" s="74">
        <v>0</v>
      </c>
      <c r="O28" s="14"/>
    </row>
    <row r="29" spans="1:16" x14ac:dyDescent="0.25">
      <c r="A29" s="111"/>
      <c r="B29" s="17" t="s">
        <v>77</v>
      </c>
      <c r="C29" s="3" t="s">
        <v>82</v>
      </c>
      <c r="D29" s="3"/>
      <c r="E29" s="3" t="s">
        <v>21</v>
      </c>
      <c r="F29" s="3">
        <v>4</v>
      </c>
      <c r="G29" s="4" t="s">
        <v>24</v>
      </c>
      <c r="H29" s="4" t="s">
        <v>27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14"/>
      <c r="P29" s="13"/>
    </row>
    <row r="30" spans="1:16" ht="15" customHeight="1" x14ac:dyDescent="0.25">
      <c r="A30" s="111"/>
      <c r="B30" s="17" t="s">
        <v>78</v>
      </c>
      <c r="C30" s="3" t="s">
        <v>83</v>
      </c>
      <c r="D30" s="3"/>
      <c r="E30" s="3" t="s">
        <v>21</v>
      </c>
      <c r="F30" s="3">
        <v>4</v>
      </c>
      <c r="G30" s="4" t="s">
        <v>24</v>
      </c>
      <c r="H30" s="4" t="s">
        <v>27</v>
      </c>
      <c r="I30" s="74">
        <v>0</v>
      </c>
      <c r="J30" s="74">
        <f>I30*0.75</f>
        <v>0</v>
      </c>
      <c r="K30" s="74">
        <f>I30*0.25</f>
        <v>0</v>
      </c>
      <c r="L30" s="74">
        <f>I30*0</f>
        <v>0</v>
      </c>
      <c r="M30" s="74">
        <f>I30/50*55</f>
        <v>0</v>
      </c>
      <c r="N30" s="74">
        <v>0</v>
      </c>
      <c r="O30" s="14"/>
    </row>
    <row r="31" spans="1:16" x14ac:dyDescent="0.25">
      <c r="A31" s="111"/>
      <c r="B31" s="17" t="s">
        <v>79</v>
      </c>
      <c r="C31" s="3" t="s">
        <v>72</v>
      </c>
      <c r="D31" s="3"/>
      <c r="E31" s="3" t="s">
        <v>21</v>
      </c>
      <c r="F31" s="3">
        <v>4</v>
      </c>
      <c r="G31" s="4" t="s">
        <v>24</v>
      </c>
      <c r="H31" s="4" t="s">
        <v>27</v>
      </c>
      <c r="I31" s="78">
        <v>0</v>
      </c>
      <c r="J31" s="78">
        <v>0</v>
      </c>
      <c r="K31" s="78">
        <f>I31*0</f>
        <v>0</v>
      </c>
      <c r="L31" s="78">
        <f t="shared" ref="L31:L34" si="5">I31*0</f>
        <v>0</v>
      </c>
      <c r="M31" s="78">
        <v>0</v>
      </c>
      <c r="N31" s="74">
        <v>0</v>
      </c>
      <c r="O31" s="14"/>
    </row>
    <row r="32" spans="1:16" x14ac:dyDescent="0.25">
      <c r="A32" s="111"/>
      <c r="B32" s="17" t="s">
        <v>79</v>
      </c>
      <c r="C32" s="3" t="s">
        <v>72</v>
      </c>
      <c r="D32" s="3"/>
      <c r="E32" s="6" t="s">
        <v>23</v>
      </c>
      <c r="F32" s="3">
        <v>2</v>
      </c>
      <c r="G32" s="3" t="s">
        <v>26</v>
      </c>
      <c r="H32" s="5" t="s">
        <v>28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4">
        <v>0</v>
      </c>
      <c r="O32" s="14"/>
    </row>
    <row r="33" spans="1:15" x14ac:dyDescent="0.25">
      <c r="A33" s="111"/>
      <c r="B33" s="17" t="s">
        <v>79</v>
      </c>
      <c r="C33" s="3" t="s">
        <v>0</v>
      </c>
      <c r="D33" s="3"/>
      <c r="E33" s="3" t="s">
        <v>23</v>
      </c>
      <c r="F33" s="3">
        <v>2</v>
      </c>
      <c r="G33" s="3" t="s">
        <v>26</v>
      </c>
      <c r="H33" s="5" t="s">
        <v>28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4">
        <v>0</v>
      </c>
      <c r="O33" s="14"/>
    </row>
    <row r="34" spans="1:15" ht="15" customHeight="1" x14ac:dyDescent="0.25">
      <c r="A34" s="111"/>
      <c r="B34" s="17" t="s">
        <v>79</v>
      </c>
      <c r="C34" s="3" t="s">
        <v>84</v>
      </c>
      <c r="D34" s="3"/>
      <c r="E34" s="3" t="s">
        <v>23</v>
      </c>
      <c r="F34" s="3">
        <v>2</v>
      </c>
      <c r="G34" s="3" t="s">
        <v>26</v>
      </c>
      <c r="H34" s="5" t="s">
        <v>28</v>
      </c>
      <c r="I34" s="74">
        <v>0</v>
      </c>
      <c r="J34" s="74">
        <f t="shared" ref="J34:J35" si="6">I34*0.75</f>
        <v>0</v>
      </c>
      <c r="K34" s="74">
        <f t="shared" ref="K34:K35" si="7">I34*0.25</f>
        <v>0</v>
      </c>
      <c r="L34" s="74">
        <f t="shared" si="5"/>
        <v>0</v>
      </c>
      <c r="M34" s="74">
        <f t="shared" ref="M34:M35" si="8">I34</f>
        <v>0</v>
      </c>
      <c r="N34" s="74">
        <v>0</v>
      </c>
      <c r="O34" s="14"/>
    </row>
    <row r="35" spans="1:15" x14ac:dyDescent="0.25">
      <c r="A35" s="111"/>
      <c r="B35" s="17" t="s">
        <v>79</v>
      </c>
      <c r="C35" s="3" t="s">
        <v>85</v>
      </c>
      <c r="D35" s="3"/>
      <c r="E35" s="3" t="s">
        <v>22</v>
      </c>
      <c r="F35" s="3">
        <v>6</v>
      </c>
      <c r="G35" s="3" t="s">
        <v>25</v>
      </c>
      <c r="H35" s="17" t="s">
        <v>159</v>
      </c>
      <c r="I35" s="74">
        <v>0</v>
      </c>
      <c r="J35" s="74">
        <f t="shared" si="6"/>
        <v>0</v>
      </c>
      <c r="K35" s="74">
        <f t="shared" si="7"/>
        <v>0</v>
      </c>
      <c r="L35" s="74">
        <f>I35*0</f>
        <v>0</v>
      </c>
      <c r="M35" s="74">
        <f t="shared" si="8"/>
        <v>0</v>
      </c>
      <c r="N35" s="74">
        <v>0</v>
      </c>
      <c r="O35" s="14"/>
    </row>
    <row r="36" spans="1:15" x14ac:dyDescent="0.25">
      <c r="A36" s="111"/>
      <c r="B36" s="17" t="s">
        <v>80</v>
      </c>
      <c r="C36" s="3" t="s">
        <v>86</v>
      </c>
      <c r="D36" s="3"/>
      <c r="E36" s="3" t="s">
        <v>22</v>
      </c>
      <c r="F36" s="3">
        <v>6</v>
      </c>
      <c r="G36" s="3" t="s">
        <v>25</v>
      </c>
      <c r="H36" s="17" t="s">
        <v>159</v>
      </c>
      <c r="I36" s="74">
        <v>4517.8599999999997</v>
      </c>
      <c r="J36" s="79">
        <v>1694.2</v>
      </c>
      <c r="K36" s="79">
        <v>564.73</v>
      </c>
      <c r="L36" s="74">
        <v>0</v>
      </c>
      <c r="M36" s="74">
        <v>2258.9299999999998</v>
      </c>
      <c r="N36" s="74">
        <v>0</v>
      </c>
      <c r="O36" s="99"/>
    </row>
    <row r="37" spans="1:15" x14ac:dyDescent="0.25">
      <c r="A37" s="111"/>
      <c r="B37" s="17" t="s">
        <v>80</v>
      </c>
      <c r="C37" s="3" t="s">
        <v>87</v>
      </c>
      <c r="D37" s="3"/>
      <c r="E37" s="3" t="s">
        <v>22</v>
      </c>
      <c r="F37" s="3">
        <v>6</v>
      </c>
      <c r="G37" s="3" t="s">
        <v>25</v>
      </c>
      <c r="H37" s="17" t="s">
        <v>159</v>
      </c>
      <c r="I37" s="74">
        <v>1666.67</v>
      </c>
      <c r="J37" s="74">
        <v>750</v>
      </c>
      <c r="K37" s="74">
        <v>250</v>
      </c>
      <c r="L37" s="74">
        <v>0</v>
      </c>
      <c r="M37" s="74">
        <v>666.67</v>
      </c>
      <c r="N37" s="74">
        <v>0</v>
      </c>
      <c r="O37" s="14"/>
    </row>
    <row r="38" spans="1:15" x14ac:dyDescent="0.25">
      <c r="A38" s="111"/>
      <c r="B38" s="17" t="s">
        <v>80</v>
      </c>
      <c r="C38" s="3" t="s">
        <v>88</v>
      </c>
      <c r="D38" s="3"/>
      <c r="E38" s="3" t="s">
        <v>22</v>
      </c>
      <c r="F38" s="3">
        <v>6</v>
      </c>
      <c r="G38" s="3" t="s">
        <v>25</v>
      </c>
      <c r="H38" s="17" t="s">
        <v>159</v>
      </c>
      <c r="I38" s="74">
        <v>2000</v>
      </c>
      <c r="J38" s="74">
        <v>750</v>
      </c>
      <c r="K38" s="74">
        <v>250</v>
      </c>
      <c r="L38" s="74">
        <v>0</v>
      </c>
      <c r="M38" s="74">
        <v>1000</v>
      </c>
      <c r="N38" s="74">
        <v>0</v>
      </c>
      <c r="O38" s="14"/>
    </row>
    <row r="39" spans="1:15" x14ac:dyDescent="0.25">
      <c r="A39" s="111"/>
      <c r="B39" s="17" t="s">
        <v>80</v>
      </c>
      <c r="C39" s="3" t="s">
        <v>89</v>
      </c>
      <c r="D39" s="3"/>
      <c r="E39" s="3" t="s">
        <v>22</v>
      </c>
      <c r="F39" s="3">
        <v>6</v>
      </c>
      <c r="G39" s="3" t="s">
        <v>25</v>
      </c>
      <c r="H39" s="17" t="s">
        <v>159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14"/>
    </row>
    <row r="40" spans="1:15" x14ac:dyDescent="0.25">
      <c r="A40" s="111"/>
      <c r="B40" s="17" t="s">
        <v>81</v>
      </c>
      <c r="C40" s="3" t="s">
        <v>90</v>
      </c>
      <c r="D40" s="3"/>
      <c r="E40" s="3" t="s">
        <v>22</v>
      </c>
      <c r="F40" s="3">
        <v>6</v>
      </c>
      <c r="G40" s="3" t="s">
        <v>25</v>
      </c>
      <c r="H40" s="17" t="s">
        <v>160</v>
      </c>
      <c r="I40" s="74">
        <v>0</v>
      </c>
      <c r="J40" s="74">
        <f>I40*0.85</f>
        <v>0</v>
      </c>
      <c r="K40" s="74">
        <f>I40*0.25</f>
        <v>0</v>
      </c>
      <c r="L40" s="74">
        <f>I40/90*5</f>
        <v>0</v>
      </c>
      <c r="M40" s="74">
        <f>I40/90*5</f>
        <v>0</v>
      </c>
      <c r="N40" s="74">
        <v>0</v>
      </c>
      <c r="O40" s="14"/>
    </row>
    <row r="41" spans="1:15" x14ac:dyDescent="0.25">
      <c r="O41" s="14"/>
    </row>
    <row r="42" spans="1:15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4"/>
    </row>
    <row r="43" spans="1:15" ht="15" customHeight="1" x14ac:dyDescent="0.25">
      <c r="A43" s="111">
        <v>2018</v>
      </c>
      <c r="B43" s="105" t="s">
        <v>9</v>
      </c>
      <c r="C43" s="105" t="s">
        <v>10</v>
      </c>
      <c r="D43" s="101" t="s">
        <v>130</v>
      </c>
      <c r="E43" s="106" t="s">
        <v>73</v>
      </c>
      <c r="F43" s="106"/>
      <c r="G43" s="106"/>
      <c r="H43" s="106"/>
      <c r="I43" s="106" t="s">
        <v>14</v>
      </c>
      <c r="J43" s="106"/>
      <c r="K43" s="106"/>
      <c r="L43" s="106"/>
      <c r="M43" s="106"/>
      <c r="N43" s="105" t="s">
        <v>8</v>
      </c>
      <c r="O43" s="14"/>
    </row>
    <row r="44" spans="1:15" ht="15" customHeight="1" x14ac:dyDescent="0.25">
      <c r="A44" s="111"/>
      <c r="B44" s="105"/>
      <c r="C44" s="105"/>
      <c r="D44" s="102"/>
      <c r="E44" s="108" t="s">
        <v>11</v>
      </c>
      <c r="F44" s="108" t="s">
        <v>12</v>
      </c>
      <c r="G44" s="108" t="s">
        <v>13</v>
      </c>
      <c r="H44" s="108" t="s">
        <v>157</v>
      </c>
      <c r="I44" s="108" t="s">
        <v>4</v>
      </c>
      <c r="J44" s="110" t="s">
        <v>3</v>
      </c>
      <c r="K44" s="110"/>
      <c r="L44" s="110" t="s">
        <v>2</v>
      </c>
      <c r="M44" s="110"/>
      <c r="N44" s="105"/>
      <c r="O44" s="14"/>
    </row>
    <row r="45" spans="1:15" ht="48" x14ac:dyDescent="0.25">
      <c r="A45" s="111"/>
      <c r="B45" s="105"/>
      <c r="C45" s="105"/>
      <c r="D45" s="103"/>
      <c r="E45" s="109"/>
      <c r="F45" s="109"/>
      <c r="G45" s="109"/>
      <c r="H45" s="109"/>
      <c r="I45" s="109"/>
      <c r="J45" s="18" t="s">
        <v>5</v>
      </c>
      <c r="K45" s="18" t="s">
        <v>6</v>
      </c>
      <c r="L45" s="18" t="s">
        <v>95</v>
      </c>
      <c r="M45" s="18" t="s">
        <v>7</v>
      </c>
      <c r="N45" s="105"/>
      <c r="O45" s="14"/>
    </row>
    <row r="46" spans="1:15" x14ac:dyDescent="0.25">
      <c r="A46" s="111"/>
      <c r="B46" s="17" t="s">
        <v>74</v>
      </c>
      <c r="C46" s="3" t="s">
        <v>75</v>
      </c>
      <c r="D46" s="3"/>
      <c r="E46" s="3" t="s">
        <v>21</v>
      </c>
      <c r="F46" s="3">
        <v>4</v>
      </c>
      <c r="G46" s="4" t="s">
        <v>24</v>
      </c>
      <c r="H46" s="4" t="s">
        <v>27</v>
      </c>
      <c r="I46" s="74">
        <v>3158</v>
      </c>
      <c r="J46" s="74">
        <v>3000</v>
      </c>
      <c r="K46" s="74">
        <v>0</v>
      </c>
      <c r="L46" s="74">
        <v>158</v>
      </c>
      <c r="M46" s="74">
        <f>I46*0</f>
        <v>0</v>
      </c>
      <c r="N46" s="74">
        <v>0</v>
      </c>
      <c r="O46" s="14"/>
    </row>
    <row r="47" spans="1:15" x14ac:dyDescent="0.25">
      <c r="A47" s="111"/>
      <c r="B47" s="17" t="s">
        <v>74</v>
      </c>
      <c r="C47" s="3" t="s">
        <v>76</v>
      </c>
      <c r="D47" s="3"/>
      <c r="E47" s="3" t="s">
        <v>23</v>
      </c>
      <c r="F47" s="3">
        <v>2</v>
      </c>
      <c r="G47" s="3" t="s">
        <v>26</v>
      </c>
      <c r="H47" s="5" t="s">
        <v>28</v>
      </c>
      <c r="I47" s="74">
        <v>1500</v>
      </c>
      <c r="J47" s="74">
        <v>1275</v>
      </c>
      <c r="K47" s="79">
        <v>200</v>
      </c>
      <c r="L47" s="79">
        <v>25</v>
      </c>
      <c r="M47" s="79">
        <v>0</v>
      </c>
      <c r="N47" s="74">
        <v>0</v>
      </c>
      <c r="O47" s="14"/>
    </row>
    <row r="48" spans="1:15" x14ac:dyDescent="0.25">
      <c r="A48" s="111"/>
      <c r="B48" s="17" t="s">
        <v>77</v>
      </c>
      <c r="C48" s="3" t="s">
        <v>82</v>
      </c>
      <c r="D48" s="3"/>
      <c r="E48" s="3" t="s">
        <v>21</v>
      </c>
      <c r="F48" s="3">
        <v>4</v>
      </c>
      <c r="G48" s="4" t="s">
        <v>24</v>
      </c>
      <c r="H48" s="4" t="s">
        <v>27</v>
      </c>
      <c r="I48" s="74">
        <v>1895</v>
      </c>
      <c r="J48" s="74">
        <v>1800</v>
      </c>
      <c r="K48" s="74">
        <v>0</v>
      </c>
      <c r="L48" s="74">
        <v>95</v>
      </c>
      <c r="M48" s="74">
        <f>I48*0</f>
        <v>0</v>
      </c>
      <c r="N48" s="74">
        <v>0</v>
      </c>
      <c r="O48" s="14"/>
    </row>
    <row r="49" spans="1:15" ht="15" customHeight="1" x14ac:dyDescent="0.25">
      <c r="A49" s="111"/>
      <c r="B49" s="17" t="s">
        <v>78</v>
      </c>
      <c r="C49" s="3" t="s">
        <v>83</v>
      </c>
      <c r="D49" s="3"/>
      <c r="E49" s="3" t="s">
        <v>21</v>
      </c>
      <c r="F49" s="3">
        <v>4</v>
      </c>
      <c r="G49" s="4" t="s">
        <v>24</v>
      </c>
      <c r="H49" s="4" t="s">
        <v>27</v>
      </c>
      <c r="I49" s="79">
        <v>0</v>
      </c>
      <c r="J49" s="79">
        <v>0</v>
      </c>
      <c r="K49" s="79">
        <v>0</v>
      </c>
      <c r="L49" s="79">
        <v>0</v>
      </c>
      <c r="M49" s="74">
        <v>0</v>
      </c>
      <c r="N49" s="74">
        <v>0</v>
      </c>
      <c r="O49" s="14"/>
    </row>
    <row r="50" spans="1:15" x14ac:dyDescent="0.25">
      <c r="A50" s="111"/>
      <c r="B50" s="17" t="s">
        <v>79</v>
      </c>
      <c r="C50" s="3" t="s">
        <v>72</v>
      </c>
      <c r="D50" s="3"/>
      <c r="E50" s="3" t="s">
        <v>21</v>
      </c>
      <c r="F50" s="3">
        <v>4</v>
      </c>
      <c r="G50" s="4" t="s">
        <v>24</v>
      </c>
      <c r="H50" s="4" t="s">
        <v>27</v>
      </c>
      <c r="I50" s="74">
        <v>2106</v>
      </c>
      <c r="J50" s="74">
        <v>2000</v>
      </c>
      <c r="K50" s="74">
        <f>I50*0</f>
        <v>0</v>
      </c>
      <c r="L50" s="74">
        <f t="shared" ref="L50:L51" si="9">I50*0</f>
        <v>0</v>
      </c>
      <c r="M50" s="74">
        <v>106</v>
      </c>
      <c r="N50" s="74">
        <v>0</v>
      </c>
      <c r="O50" s="14"/>
    </row>
    <row r="51" spans="1:15" x14ac:dyDescent="0.25">
      <c r="A51" s="111"/>
      <c r="B51" s="17" t="s">
        <v>79</v>
      </c>
      <c r="C51" s="3" t="s">
        <v>72</v>
      </c>
      <c r="D51" s="3"/>
      <c r="E51" s="6" t="s">
        <v>23</v>
      </c>
      <c r="F51" s="3">
        <v>2</v>
      </c>
      <c r="G51" s="3" t="s">
        <v>26</v>
      </c>
      <c r="H51" s="5" t="s">
        <v>28</v>
      </c>
      <c r="I51" s="74">
        <v>610</v>
      </c>
      <c r="J51" s="74">
        <v>518.5</v>
      </c>
      <c r="K51" s="79">
        <v>45.75</v>
      </c>
      <c r="L51" s="79">
        <f t="shared" si="9"/>
        <v>0</v>
      </c>
      <c r="M51" s="79">
        <v>45.75</v>
      </c>
      <c r="N51" s="74">
        <v>0</v>
      </c>
      <c r="O51" s="14"/>
    </row>
    <row r="52" spans="1:15" x14ac:dyDescent="0.25">
      <c r="A52" s="111"/>
      <c r="B52" s="17" t="s">
        <v>79</v>
      </c>
      <c r="C52" s="3" t="s">
        <v>0</v>
      </c>
      <c r="D52" s="3"/>
      <c r="E52" s="3" t="s">
        <v>23</v>
      </c>
      <c r="F52" s="3">
        <v>2</v>
      </c>
      <c r="G52" s="3" t="s">
        <v>26</v>
      </c>
      <c r="H52" s="5" t="s">
        <v>28</v>
      </c>
      <c r="I52" s="74">
        <v>1000</v>
      </c>
      <c r="J52" s="74">
        <v>850</v>
      </c>
      <c r="K52" s="79">
        <v>70</v>
      </c>
      <c r="L52" s="79">
        <v>20</v>
      </c>
      <c r="M52" s="79">
        <v>60</v>
      </c>
      <c r="N52" s="74">
        <v>0</v>
      </c>
      <c r="O52" s="14"/>
    </row>
    <row r="53" spans="1:15" ht="15" customHeight="1" x14ac:dyDescent="0.25">
      <c r="A53" s="111"/>
      <c r="B53" s="17" t="s">
        <v>79</v>
      </c>
      <c r="C53" s="3" t="s">
        <v>84</v>
      </c>
      <c r="D53" s="3"/>
      <c r="E53" s="3" t="s">
        <v>23</v>
      </c>
      <c r="F53" s="3">
        <v>2</v>
      </c>
      <c r="G53" s="3" t="s">
        <v>26</v>
      </c>
      <c r="H53" s="5" t="s">
        <v>28</v>
      </c>
      <c r="I53" s="74">
        <v>0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O53" s="14"/>
    </row>
    <row r="54" spans="1:15" x14ac:dyDescent="0.25">
      <c r="A54" s="111"/>
      <c r="B54" s="17" t="s">
        <v>79</v>
      </c>
      <c r="C54" s="3" t="s">
        <v>85</v>
      </c>
      <c r="D54" s="3"/>
      <c r="E54" s="3" t="s">
        <v>22</v>
      </c>
      <c r="F54" s="3">
        <v>6</v>
      </c>
      <c r="G54" s="3" t="s">
        <v>25</v>
      </c>
      <c r="H54" s="17" t="s">
        <v>159</v>
      </c>
      <c r="I54" s="74">
        <v>2181.8200000000002</v>
      </c>
      <c r="J54" s="74">
        <v>900</v>
      </c>
      <c r="K54" s="74">
        <v>300</v>
      </c>
      <c r="L54" s="74">
        <v>0</v>
      </c>
      <c r="M54" s="74">
        <v>981.82</v>
      </c>
      <c r="N54" s="74">
        <v>0</v>
      </c>
      <c r="O54" s="14"/>
    </row>
    <row r="55" spans="1:15" x14ac:dyDescent="0.25">
      <c r="A55" s="111"/>
      <c r="B55" s="17" t="s">
        <v>80</v>
      </c>
      <c r="C55" s="3" t="s">
        <v>86</v>
      </c>
      <c r="D55" s="3"/>
      <c r="E55" s="3" t="s">
        <v>22</v>
      </c>
      <c r="F55" s="3">
        <v>6</v>
      </c>
      <c r="G55" s="3" t="s">
        <v>25</v>
      </c>
      <c r="H55" s="17" t="s">
        <v>159</v>
      </c>
      <c r="I55" s="74">
        <v>4000</v>
      </c>
      <c r="J55" s="74">
        <v>1500</v>
      </c>
      <c r="K55" s="74">
        <v>500</v>
      </c>
      <c r="L55" s="74">
        <v>0</v>
      </c>
      <c r="M55" s="74">
        <v>2000</v>
      </c>
      <c r="N55" s="74">
        <v>0</v>
      </c>
      <c r="O55" s="14"/>
    </row>
    <row r="56" spans="1:15" x14ac:dyDescent="0.25">
      <c r="A56" s="111"/>
      <c r="B56" s="17" t="s">
        <v>80</v>
      </c>
      <c r="C56" s="3" t="s">
        <v>87</v>
      </c>
      <c r="D56" s="3"/>
      <c r="E56" s="3" t="s">
        <v>22</v>
      </c>
      <c r="F56" s="3">
        <v>6</v>
      </c>
      <c r="G56" s="3" t="s">
        <v>25</v>
      </c>
      <c r="H56" s="17" t="s">
        <v>159</v>
      </c>
      <c r="I56" s="74">
        <v>0</v>
      </c>
      <c r="J56" s="74">
        <f>I56*0.85</f>
        <v>0</v>
      </c>
      <c r="K56" s="74">
        <f>I56*0.05</f>
        <v>0</v>
      </c>
      <c r="L56" s="74">
        <f>I56*0.1</f>
        <v>0</v>
      </c>
      <c r="M56" s="74">
        <f>I56*0</f>
        <v>0</v>
      </c>
      <c r="N56" s="74">
        <v>0</v>
      </c>
      <c r="O56" s="14"/>
    </row>
    <row r="57" spans="1:15" x14ac:dyDescent="0.25">
      <c r="A57" s="111"/>
      <c r="B57" s="17" t="s">
        <v>80</v>
      </c>
      <c r="C57" s="3" t="s">
        <v>88</v>
      </c>
      <c r="D57" s="3"/>
      <c r="E57" s="3" t="s">
        <v>22</v>
      </c>
      <c r="F57" s="3">
        <v>6</v>
      </c>
      <c r="G57" s="3" t="s">
        <v>25</v>
      </c>
      <c r="H57" s="17" t="s">
        <v>159</v>
      </c>
      <c r="I57" s="74">
        <v>0</v>
      </c>
      <c r="J57" s="74">
        <v>0</v>
      </c>
      <c r="K57" s="74">
        <f>I57*0.05</f>
        <v>0</v>
      </c>
      <c r="L57" s="74">
        <f>I57*0.1</f>
        <v>0</v>
      </c>
      <c r="M57" s="74">
        <f>I57*0</f>
        <v>0</v>
      </c>
      <c r="N57" s="74">
        <v>0</v>
      </c>
      <c r="O57" s="14"/>
    </row>
    <row r="58" spans="1:15" x14ac:dyDescent="0.25">
      <c r="A58" s="111"/>
      <c r="B58" s="17" t="s">
        <v>80</v>
      </c>
      <c r="C58" s="3" t="s">
        <v>89</v>
      </c>
      <c r="D58" s="3"/>
      <c r="E58" s="3" t="s">
        <v>22</v>
      </c>
      <c r="F58" s="3">
        <v>6</v>
      </c>
      <c r="G58" s="3" t="s">
        <v>25</v>
      </c>
      <c r="H58" s="17" t="s">
        <v>159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14"/>
    </row>
    <row r="59" spans="1:15" x14ac:dyDescent="0.25">
      <c r="A59" s="111"/>
      <c r="B59" s="17" t="s">
        <v>81</v>
      </c>
      <c r="C59" s="3" t="s">
        <v>90</v>
      </c>
      <c r="D59" s="3"/>
      <c r="E59" s="3" t="s">
        <v>22</v>
      </c>
      <c r="F59" s="3">
        <v>6</v>
      </c>
      <c r="G59" s="3" t="s">
        <v>25</v>
      </c>
      <c r="H59" s="17" t="s">
        <v>160</v>
      </c>
      <c r="I59" s="74">
        <v>0</v>
      </c>
      <c r="J59" s="74">
        <f>I59*0.85</f>
        <v>0</v>
      </c>
      <c r="K59" s="74">
        <f>I59*0.25</f>
        <v>0</v>
      </c>
      <c r="L59" s="74">
        <f>I59/90*5</f>
        <v>0</v>
      </c>
      <c r="M59" s="74">
        <f>I59/90*5</f>
        <v>0</v>
      </c>
      <c r="N59" s="74">
        <v>0</v>
      </c>
      <c r="O59" s="14"/>
    </row>
    <row r="60" spans="1:15" x14ac:dyDescent="0.25">
      <c r="O60" s="14"/>
    </row>
    <row r="61" spans="1:15" x14ac:dyDescent="0.25"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4"/>
    </row>
    <row r="62" spans="1:15" ht="15" customHeight="1" x14ac:dyDescent="0.25">
      <c r="A62" s="111">
        <v>2019</v>
      </c>
      <c r="B62" s="105" t="s">
        <v>9</v>
      </c>
      <c r="C62" s="105" t="s">
        <v>10</v>
      </c>
      <c r="D62" s="101" t="s">
        <v>130</v>
      </c>
      <c r="E62" s="106" t="s">
        <v>73</v>
      </c>
      <c r="F62" s="106"/>
      <c r="G62" s="106"/>
      <c r="H62" s="106"/>
      <c r="I62" s="106" t="s">
        <v>14</v>
      </c>
      <c r="J62" s="106"/>
      <c r="K62" s="106"/>
      <c r="L62" s="106"/>
      <c r="M62" s="106"/>
      <c r="N62" s="105" t="s">
        <v>8</v>
      </c>
      <c r="O62" s="14"/>
    </row>
    <row r="63" spans="1:15" ht="15" customHeight="1" x14ac:dyDescent="0.25">
      <c r="A63" s="111"/>
      <c r="B63" s="105"/>
      <c r="C63" s="105"/>
      <c r="D63" s="102"/>
      <c r="E63" s="108" t="s">
        <v>11</v>
      </c>
      <c r="F63" s="108" t="s">
        <v>12</v>
      </c>
      <c r="G63" s="108" t="s">
        <v>13</v>
      </c>
      <c r="H63" s="108" t="s">
        <v>157</v>
      </c>
      <c r="I63" s="108" t="s">
        <v>4</v>
      </c>
      <c r="J63" s="110" t="s">
        <v>3</v>
      </c>
      <c r="K63" s="110"/>
      <c r="L63" s="110" t="s">
        <v>2</v>
      </c>
      <c r="M63" s="110"/>
      <c r="N63" s="105"/>
      <c r="O63" s="14"/>
    </row>
    <row r="64" spans="1:15" ht="48" x14ac:dyDescent="0.25">
      <c r="A64" s="111"/>
      <c r="B64" s="105"/>
      <c r="C64" s="105"/>
      <c r="D64" s="103"/>
      <c r="E64" s="109"/>
      <c r="F64" s="109"/>
      <c r="G64" s="109"/>
      <c r="H64" s="109"/>
      <c r="I64" s="109"/>
      <c r="J64" s="18" t="s">
        <v>5</v>
      </c>
      <c r="K64" s="18" t="s">
        <v>6</v>
      </c>
      <c r="L64" s="18" t="s">
        <v>95</v>
      </c>
      <c r="M64" s="18" t="s">
        <v>7</v>
      </c>
      <c r="N64" s="105"/>
      <c r="O64" s="14"/>
    </row>
    <row r="65" spans="1:16" x14ac:dyDescent="0.25">
      <c r="A65" s="111"/>
      <c r="B65" s="17" t="s">
        <v>74</v>
      </c>
      <c r="C65" s="3" t="s">
        <v>75</v>
      </c>
      <c r="D65" s="3"/>
      <c r="E65" s="3" t="s">
        <v>21</v>
      </c>
      <c r="F65" s="3">
        <v>4</v>
      </c>
      <c r="G65" s="4" t="s">
        <v>24</v>
      </c>
      <c r="H65" s="4" t="s">
        <v>27</v>
      </c>
      <c r="I65" s="74">
        <v>0</v>
      </c>
      <c r="J65" s="74">
        <v>0</v>
      </c>
      <c r="K65" s="74">
        <v>0</v>
      </c>
      <c r="L65" s="74">
        <v>0</v>
      </c>
      <c r="M65" s="74">
        <f>I65*0</f>
        <v>0</v>
      </c>
      <c r="N65" s="74">
        <v>0</v>
      </c>
      <c r="O65" s="14"/>
    </row>
    <row r="66" spans="1:16" x14ac:dyDescent="0.25">
      <c r="A66" s="111"/>
      <c r="B66" s="17" t="s">
        <v>74</v>
      </c>
      <c r="C66" s="3" t="s">
        <v>76</v>
      </c>
      <c r="D66" s="3"/>
      <c r="E66" s="3" t="s">
        <v>23</v>
      </c>
      <c r="F66" s="3">
        <v>2</v>
      </c>
      <c r="G66" s="3" t="s">
        <v>26</v>
      </c>
      <c r="H66" s="5" t="s">
        <v>28</v>
      </c>
      <c r="I66" s="74">
        <v>1500</v>
      </c>
      <c r="J66" s="74">
        <f>I66*0.85</f>
        <v>1275</v>
      </c>
      <c r="K66" s="74">
        <v>200</v>
      </c>
      <c r="L66" s="74">
        <v>25</v>
      </c>
      <c r="M66" s="74">
        <f>I66*0</f>
        <v>0</v>
      </c>
      <c r="N66" s="74">
        <v>0</v>
      </c>
      <c r="O66" s="14"/>
    </row>
    <row r="67" spans="1:16" x14ac:dyDescent="0.25">
      <c r="A67" s="111"/>
      <c r="B67" s="17" t="s">
        <v>77</v>
      </c>
      <c r="C67" s="3" t="s">
        <v>82</v>
      </c>
      <c r="D67" s="3"/>
      <c r="E67" s="3" t="s">
        <v>21</v>
      </c>
      <c r="F67" s="3">
        <v>4</v>
      </c>
      <c r="G67" s="4" t="s">
        <v>24</v>
      </c>
      <c r="H67" s="4" t="s">
        <v>27</v>
      </c>
      <c r="I67" s="74">
        <v>0</v>
      </c>
      <c r="J67" s="74">
        <v>0</v>
      </c>
      <c r="K67" s="74">
        <v>0</v>
      </c>
      <c r="L67" s="74">
        <v>0</v>
      </c>
      <c r="M67" s="74">
        <v>0</v>
      </c>
      <c r="N67" s="74">
        <v>0</v>
      </c>
      <c r="O67" s="14"/>
      <c r="P67" s="13"/>
    </row>
    <row r="68" spans="1:16" ht="15" customHeight="1" x14ac:dyDescent="0.25">
      <c r="A68" s="111"/>
      <c r="B68" s="17" t="s">
        <v>78</v>
      </c>
      <c r="C68" s="3" t="s">
        <v>83</v>
      </c>
      <c r="D68" s="3"/>
      <c r="E68" s="3" t="s">
        <v>21</v>
      </c>
      <c r="F68" s="3">
        <v>4</v>
      </c>
      <c r="G68" s="4" t="s">
        <v>24</v>
      </c>
      <c r="H68" s="4" t="s">
        <v>27</v>
      </c>
      <c r="I68" s="74">
        <v>8293</v>
      </c>
      <c r="J68" s="74">
        <v>7878</v>
      </c>
      <c r="K68" s="74">
        <v>0</v>
      </c>
      <c r="L68" s="74">
        <v>415</v>
      </c>
      <c r="M68" s="74">
        <v>0</v>
      </c>
      <c r="N68" s="74">
        <v>0</v>
      </c>
      <c r="O68" s="14"/>
    </row>
    <row r="69" spans="1:16" x14ac:dyDescent="0.25">
      <c r="A69" s="111"/>
      <c r="B69" s="17" t="s">
        <v>79</v>
      </c>
      <c r="C69" s="3" t="s">
        <v>72</v>
      </c>
      <c r="D69" s="3"/>
      <c r="E69" s="3" t="s">
        <v>21</v>
      </c>
      <c r="F69" s="3">
        <v>4</v>
      </c>
      <c r="G69" s="4" t="s">
        <v>24</v>
      </c>
      <c r="H69" s="4" t="s">
        <v>27</v>
      </c>
      <c r="I69" s="74">
        <v>0</v>
      </c>
      <c r="J69" s="74">
        <f>I69*0.85</f>
        <v>0</v>
      </c>
      <c r="K69" s="74">
        <f>I69*0</f>
        <v>0</v>
      </c>
      <c r="L69" s="74">
        <f t="shared" ref="L69:L70" si="10">I69*0</f>
        <v>0</v>
      </c>
      <c r="M69" s="74">
        <f>I69*0.15</f>
        <v>0</v>
      </c>
      <c r="N69" s="74">
        <v>0</v>
      </c>
      <c r="O69" s="14"/>
    </row>
    <row r="70" spans="1:16" x14ac:dyDescent="0.25">
      <c r="A70" s="111"/>
      <c r="B70" s="17" t="s">
        <v>79</v>
      </c>
      <c r="C70" s="3" t="s">
        <v>72</v>
      </c>
      <c r="D70" s="3"/>
      <c r="E70" s="6" t="s">
        <v>23</v>
      </c>
      <c r="F70" s="3">
        <v>2</v>
      </c>
      <c r="G70" s="3" t="s">
        <v>26</v>
      </c>
      <c r="H70" s="5" t="s">
        <v>28</v>
      </c>
      <c r="I70" s="74">
        <v>610</v>
      </c>
      <c r="J70" s="74">
        <v>518.5</v>
      </c>
      <c r="K70" s="79">
        <v>45.75</v>
      </c>
      <c r="L70" s="79">
        <f t="shared" si="10"/>
        <v>0</v>
      </c>
      <c r="M70" s="79">
        <v>45.75</v>
      </c>
      <c r="N70" s="74">
        <v>0</v>
      </c>
      <c r="O70" s="14"/>
    </row>
    <row r="71" spans="1:16" x14ac:dyDescent="0.25">
      <c r="A71" s="111"/>
      <c r="B71" s="17" t="s">
        <v>79</v>
      </c>
      <c r="C71" s="3" t="s">
        <v>0</v>
      </c>
      <c r="D71" s="3"/>
      <c r="E71" s="3" t="s">
        <v>23</v>
      </c>
      <c r="F71" s="3">
        <v>2</v>
      </c>
      <c r="G71" s="3" t="s">
        <v>26</v>
      </c>
      <c r="H71" s="5" t="s">
        <v>28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4">
        <v>0</v>
      </c>
      <c r="O71" s="14"/>
    </row>
    <row r="72" spans="1:16" ht="15" customHeight="1" x14ac:dyDescent="0.25">
      <c r="A72" s="111"/>
      <c r="B72" s="17" t="s">
        <v>79</v>
      </c>
      <c r="C72" s="3" t="s">
        <v>84</v>
      </c>
      <c r="D72" s="3"/>
      <c r="E72" s="3" t="s">
        <v>23</v>
      </c>
      <c r="F72" s="3">
        <v>2</v>
      </c>
      <c r="G72" s="3" t="s">
        <v>26</v>
      </c>
      <c r="H72" s="5" t="s">
        <v>28</v>
      </c>
      <c r="I72" s="74">
        <v>1000</v>
      </c>
      <c r="J72" s="74">
        <v>850</v>
      </c>
      <c r="K72" s="79">
        <v>83</v>
      </c>
      <c r="L72" s="79">
        <v>17</v>
      </c>
      <c r="M72" s="79">
        <v>50</v>
      </c>
      <c r="N72" s="74">
        <v>0</v>
      </c>
      <c r="O72" s="14"/>
    </row>
    <row r="73" spans="1:16" x14ac:dyDescent="0.25">
      <c r="A73" s="111"/>
      <c r="B73" s="17" t="s">
        <v>79</v>
      </c>
      <c r="C73" s="3" t="s">
        <v>85</v>
      </c>
      <c r="D73" s="3"/>
      <c r="E73" s="3" t="s">
        <v>22</v>
      </c>
      <c r="F73" s="3">
        <v>6</v>
      </c>
      <c r="G73" s="3" t="s">
        <v>25</v>
      </c>
      <c r="H73" s="17" t="s">
        <v>159</v>
      </c>
      <c r="I73" s="74">
        <v>0</v>
      </c>
      <c r="J73" s="74">
        <f t="shared" ref="J73" si="11">I73*0.75</f>
        <v>0</v>
      </c>
      <c r="K73" s="74">
        <f t="shared" ref="K73" si="12">I73*0.25</f>
        <v>0</v>
      </c>
      <c r="L73" s="74">
        <f>I73*0</f>
        <v>0</v>
      </c>
      <c r="M73" s="74">
        <f t="shared" ref="M73" si="13">I73</f>
        <v>0</v>
      </c>
      <c r="N73" s="74">
        <v>0</v>
      </c>
      <c r="O73" s="14"/>
    </row>
    <row r="74" spans="1:16" x14ac:dyDescent="0.25">
      <c r="A74" s="111"/>
      <c r="B74" s="17" t="s">
        <v>80</v>
      </c>
      <c r="C74" s="3" t="s">
        <v>86</v>
      </c>
      <c r="D74" s="3"/>
      <c r="E74" s="3" t="s">
        <v>22</v>
      </c>
      <c r="F74" s="3">
        <v>6</v>
      </c>
      <c r="G74" s="3" t="s">
        <v>25</v>
      </c>
      <c r="H74" s="17" t="s">
        <v>159</v>
      </c>
      <c r="I74" s="74">
        <v>0</v>
      </c>
      <c r="J74" s="74">
        <f>I74*0.85</f>
        <v>0</v>
      </c>
      <c r="K74" s="74">
        <f>I74*0.05</f>
        <v>0</v>
      </c>
      <c r="L74" s="74">
        <f>I74*0.1</f>
        <v>0</v>
      </c>
      <c r="M74" s="74">
        <f>I74*0</f>
        <v>0</v>
      </c>
      <c r="N74" s="74">
        <v>0</v>
      </c>
      <c r="O74" s="14"/>
    </row>
    <row r="75" spans="1:16" x14ac:dyDescent="0.25">
      <c r="A75" s="111"/>
      <c r="B75" s="17" t="s">
        <v>80</v>
      </c>
      <c r="C75" s="3" t="s">
        <v>87</v>
      </c>
      <c r="D75" s="3"/>
      <c r="E75" s="3" t="s">
        <v>22</v>
      </c>
      <c r="F75" s="3">
        <v>6</v>
      </c>
      <c r="G75" s="3" t="s">
        <v>25</v>
      </c>
      <c r="H75" s="17" t="s">
        <v>159</v>
      </c>
      <c r="I75" s="74">
        <v>0</v>
      </c>
      <c r="J75" s="74">
        <f>I75*0.85</f>
        <v>0</v>
      </c>
      <c r="K75" s="74">
        <f>I75*0.05</f>
        <v>0</v>
      </c>
      <c r="L75" s="74">
        <f>I75*0.1</f>
        <v>0</v>
      </c>
      <c r="M75" s="74">
        <f>I75*0</f>
        <v>0</v>
      </c>
      <c r="N75" s="74">
        <v>0</v>
      </c>
      <c r="O75" s="14"/>
    </row>
    <row r="76" spans="1:16" x14ac:dyDescent="0.25">
      <c r="A76" s="111"/>
      <c r="B76" s="17" t="s">
        <v>80</v>
      </c>
      <c r="C76" s="3" t="s">
        <v>88</v>
      </c>
      <c r="D76" s="3"/>
      <c r="E76" s="3" t="s">
        <v>22</v>
      </c>
      <c r="F76" s="3">
        <v>6</v>
      </c>
      <c r="G76" s="3" t="s">
        <v>25</v>
      </c>
      <c r="H76" s="17" t="s">
        <v>159</v>
      </c>
      <c r="I76" s="74">
        <v>0</v>
      </c>
      <c r="J76" s="74">
        <v>0</v>
      </c>
      <c r="K76" s="74">
        <f>I76*0.05</f>
        <v>0</v>
      </c>
      <c r="L76" s="74">
        <f>I76*0.1</f>
        <v>0</v>
      </c>
      <c r="M76" s="74">
        <f>I76*0</f>
        <v>0</v>
      </c>
      <c r="N76" s="74">
        <v>0</v>
      </c>
      <c r="O76" s="14"/>
    </row>
    <row r="77" spans="1:16" x14ac:dyDescent="0.25">
      <c r="A77" s="111"/>
      <c r="B77" s="17" t="s">
        <v>80</v>
      </c>
      <c r="C77" s="3" t="s">
        <v>89</v>
      </c>
      <c r="D77" s="3"/>
      <c r="E77" s="3" t="s">
        <v>22</v>
      </c>
      <c r="F77" s="3">
        <v>6</v>
      </c>
      <c r="G77" s="3" t="s">
        <v>25</v>
      </c>
      <c r="H77" s="17" t="s">
        <v>159</v>
      </c>
      <c r="I77" s="74">
        <v>2700</v>
      </c>
      <c r="J77" s="74">
        <v>2025</v>
      </c>
      <c r="K77" s="74">
        <v>675</v>
      </c>
      <c r="L77" s="74">
        <v>0</v>
      </c>
      <c r="M77" s="74">
        <v>0</v>
      </c>
      <c r="N77" s="74">
        <v>0</v>
      </c>
      <c r="O77" s="14"/>
    </row>
    <row r="78" spans="1:16" x14ac:dyDescent="0.25">
      <c r="A78" s="111"/>
      <c r="B78" s="17" t="s">
        <v>81</v>
      </c>
      <c r="C78" s="3" t="s">
        <v>90</v>
      </c>
      <c r="D78" s="3"/>
      <c r="E78" s="3" t="s">
        <v>22</v>
      </c>
      <c r="F78" s="3">
        <v>6</v>
      </c>
      <c r="G78" s="3" t="s">
        <v>25</v>
      </c>
      <c r="H78" s="17" t="s">
        <v>160</v>
      </c>
      <c r="I78" s="74">
        <v>333.34</v>
      </c>
      <c r="J78" s="74">
        <v>225</v>
      </c>
      <c r="K78" s="74">
        <v>75</v>
      </c>
      <c r="L78" s="74">
        <v>0</v>
      </c>
      <c r="M78" s="74">
        <v>33.340000000000003</v>
      </c>
      <c r="N78" s="74">
        <v>0</v>
      </c>
      <c r="O78" s="14"/>
    </row>
    <row r="79" spans="1:16" x14ac:dyDescent="0.25">
      <c r="O79" s="14"/>
    </row>
    <row r="80" spans="1:16" x14ac:dyDescent="0.25"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4"/>
    </row>
    <row r="81" spans="1:16" ht="15" customHeight="1" x14ac:dyDescent="0.25">
      <c r="A81" s="111">
        <v>2020</v>
      </c>
      <c r="B81" s="105" t="s">
        <v>9</v>
      </c>
      <c r="C81" s="105" t="s">
        <v>10</v>
      </c>
      <c r="D81" s="101" t="s">
        <v>130</v>
      </c>
      <c r="E81" s="106" t="s">
        <v>73</v>
      </c>
      <c r="F81" s="106"/>
      <c r="G81" s="106"/>
      <c r="H81" s="106"/>
      <c r="I81" s="106" t="s">
        <v>14</v>
      </c>
      <c r="J81" s="106"/>
      <c r="K81" s="106"/>
      <c r="L81" s="106"/>
      <c r="M81" s="106"/>
      <c r="N81" s="105" t="s">
        <v>8</v>
      </c>
      <c r="O81" s="14"/>
    </row>
    <row r="82" spans="1:16" ht="15" customHeight="1" x14ac:dyDescent="0.25">
      <c r="A82" s="111"/>
      <c r="B82" s="105"/>
      <c r="C82" s="105"/>
      <c r="D82" s="102"/>
      <c r="E82" s="108" t="s">
        <v>11</v>
      </c>
      <c r="F82" s="108" t="s">
        <v>12</v>
      </c>
      <c r="G82" s="108" t="s">
        <v>13</v>
      </c>
      <c r="H82" s="108" t="s">
        <v>157</v>
      </c>
      <c r="I82" s="108" t="s">
        <v>4</v>
      </c>
      <c r="J82" s="110" t="s">
        <v>3</v>
      </c>
      <c r="K82" s="110"/>
      <c r="L82" s="110" t="s">
        <v>2</v>
      </c>
      <c r="M82" s="110"/>
      <c r="N82" s="105"/>
      <c r="O82" s="14"/>
    </row>
    <row r="83" spans="1:16" ht="48" x14ac:dyDescent="0.25">
      <c r="A83" s="111"/>
      <c r="B83" s="105"/>
      <c r="C83" s="105"/>
      <c r="D83" s="103"/>
      <c r="E83" s="109"/>
      <c r="F83" s="109"/>
      <c r="G83" s="109"/>
      <c r="H83" s="109"/>
      <c r="I83" s="109"/>
      <c r="J83" s="18" t="s">
        <v>5</v>
      </c>
      <c r="K83" s="18" t="s">
        <v>6</v>
      </c>
      <c r="L83" s="18" t="s">
        <v>95</v>
      </c>
      <c r="M83" s="18" t="s">
        <v>7</v>
      </c>
      <c r="N83" s="105"/>
      <c r="O83" s="14"/>
    </row>
    <row r="84" spans="1:16" x14ac:dyDescent="0.25">
      <c r="A84" s="111"/>
      <c r="B84" s="17" t="s">
        <v>74</v>
      </c>
      <c r="C84" s="3" t="s">
        <v>75</v>
      </c>
      <c r="D84" s="3"/>
      <c r="E84" s="3" t="s">
        <v>21</v>
      </c>
      <c r="F84" s="3">
        <v>4</v>
      </c>
      <c r="G84" s="4" t="s">
        <v>24</v>
      </c>
      <c r="H84" s="4" t="s">
        <v>27</v>
      </c>
      <c r="I84" s="74">
        <v>0</v>
      </c>
      <c r="J84" s="74">
        <f>I84*0.85</f>
        <v>0</v>
      </c>
      <c r="K84" s="74">
        <f>I84*0.05</f>
        <v>0</v>
      </c>
      <c r="L84" s="74">
        <f>I84*0.1</f>
        <v>0</v>
      </c>
      <c r="M84" s="74">
        <f>I84*0</f>
        <v>0</v>
      </c>
      <c r="N84" s="74">
        <v>0</v>
      </c>
      <c r="O84" s="14"/>
    </row>
    <row r="85" spans="1:16" x14ac:dyDescent="0.25">
      <c r="A85" s="111"/>
      <c r="B85" s="17" t="s">
        <v>74</v>
      </c>
      <c r="C85" s="3" t="s">
        <v>76</v>
      </c>
      <c r="D85" s="3"/>
      <c r="E85" s="3" t="s">
        <v>23</v>
      </c>
      <c r="F85" s="3">
        <v>2</v>
      </c>
      <c r="G85" s="3" t="s">
        <v>26</v>
      </c>
      <c r="H85" s="5" t="s">
        <v>28</v>
      </c>
      <c r="I85" s="74">
        <v>2000</v>
      </c>
      <c r="J85" s="74">
        <v>1700</v>
      </c>
      <c r="K85" s="79">
        <v>260</v>
      </c>
      <c r="L85" s="79">
        <v>40</v>
      </c>
      <c r="M85" s="79">
        <v>0</v>
      </c>
      <c r="N85" s="74">
        <v>0</v>
      </c>
      <c r="O85" s="14"/>
    </row>
    <row r="86" spans="1:16" x14ac:dyDescent="0.25">
      <c r="A86" s="111"/>
      <c r="B86" s="17" t="s">
        <v>77</v>
      </c>
      <c r="C86" s="3" t="s">
        <v>82</v>
      </c>
      <c r="D86" s="3"/>
      <c r="E86" s="3" t="s">
        <v>21</v>
      </c>
      <c r="F86" s="3">
        <v>4</v>
      </c>
      <c r="G86" s="4" t="s">
        <v>24</v>
      </c>
      <c r="H86" s="4" t="s">
        <v>27</v>
      </c>
      <c r="I86" s="74">
        <v>1264</v>
      </c>
      <c r="J86" s="74">
        <v>1200</v>
      </c>
      <c r="K86" s="74">
        <v>0</v>
      </c>
      <c r="L86" s="74">
        <v>64</v>
      </c>
      <c r="M86" s="74">
        <f>I86*0</f>
        <v>0</v>
      </c>
      <c r="N86" s="74">
        <v>0</v>
      </c>
      <c r="O86" s="14"/>
    </row>
    <row r="87" spans="1:16" ht="15" customHeight="1" x14ac:dyDescent="0.25">
      <c r="A87" s="111"/>
      <c r="B87" s="17" t="s">
        <v>78</v>
      </c>
      <c r="C87" s="3" t="s">
        <v>83</v>
      </c>
      <c r="D87" s="3"/>
      <c r="E87" s="3" t="s">
        <v>21</v>
      </c>
      <c r="F87" s="3">
        <v>4</v>
      </c>
      <c r="G87" s="4" t="s">
        <v>24</v>
      </c>
      <c r="H87" s="4" t="s">
        <v>27</v>
      </c>
      <c r="I87" s="74">
        <v>0</v>
      </c>
      <c r="J87" s="74">
        <v>0</v>
      </c>
      <c r="K87" s="74">
        <f>I87*0.25</f>
        <v>0</v>
      </c>
      <c r="L87" s="74">
        <f>I87*0</f>
        <v>0</v>
      </c>
      <c r="M87" s="74">
        <f>I87/50*55</f>
        <v>0</v>
      </c>
      <c r="N87" s="74">
        <v>0</v>
      </c>
      <c r="O87" s="14"/>
    </row>
    <row r="88" spans="1:16" x14ac:dyDescent="0.25">
      <c r="A88" s="111"/>
      <c r="B88" s="17" t="s">
        <v>79</v>
      </c>
      <c r="C88" s="3" t="s">
        <v>72</v>
      </c>
      <c r="D88" s="3"/>
      <c r="E88" s="3" t="s">
        <v>21</v>
      </c>
      <c r="F88" s="3">
        <v>4</v>
      </c>
      <c r="G88" s="4" t="s">
        <v>24</v>
      </c>
      <c r="H88" s="4" t="s">
        <v>27</v>
      </c>
      <c r="I88" s="74">
        <v>0</v>
      </c>
      <c r="J88" s="74">
        <f>I88*0.85</f>
        <v>0</v>
      </c>
      <c r="K88" s="74">
        <f>I88*0</f>
        <v>0</v>
      </c>
      <c r="L88" s="74">
        <f t="shared" ref="L88:L89" si="14">I88*0</f>
        <v>0</v>
      </c>
      <c r="M88" s="74">
        <f>I88*0.15</f>
        <v>0</v>
      </c>
      <c r="N88" s="74">
        <v>0</v>
      </c>
      <c r="O88" s="14"/>
    </row>
    <row r="89" spans="1:16" x14ac:dyDescent="0.25">
      <c r="A89" s="111"/>
      <c r="B89" s="17" t="s">
        <v>79</v>
      </c>
      <c r="C89" s="3" t="s">
        <v>72</v>
      </c>
      <c r="D89" s="3"/>
      <c r="E89" s="6" t="s">
        <v>23</v>
      </c>
      <c r="F89" s="3">
        <v>2</v>
      </c>
      <c r="G89" s="3" t="s">
        <v>26</v>
      </c>
      <c r="H89" s="5" t="s">
        <v>28</v>
      </c>
      <c r="I89" s="74">
        <v>0</v>
      </c>
      <c r="J89" s="74">
        <f>I89*0.85</f>
        <v>0</v>
      </c>
      <c r="K89" s="74">
        <f>I89*0.1</f>
        <v>0</v>
      </c>
      <c r="L89" s="74">
        <f t="shared" si="14"/>
        <v>0</v>
      </c>
      <c r="M89" s="74">
        <f>I89*0</f>
        <v>0</v>
      </c>
      <c r="N89" s="74">
        <v>0</v>
      </c>
      <c r="O89" s="14"/>
    </row>
    <row r="90" spans="1:16" x14ac:dyDescent="0.25">
      <c r="A90" s="111"/>
      <c r="B90" s="17" t="s">
        <v>79</v>
      </c>
      <c r="C90" s="3" t="s">
        <v>0</v>
      </c>
      <c r="D90" s="3"/>
      <c r="E90" s="3" t="s">
        <v>23</v>
      </c>
      <c r="F90" s="3">
        <v>2</v>
      </c>
      <c r="G90" s="3" t="s">
        <v>26</v>
      </c>
      <c r="H90" s="5" t="s">
        <v>28</v>
      </c>
      <c r="I90" s="74">
        <v>1000</v>
      </c>
      <c r="J90" s="74">
        <v>850</v>
      </c>
      <c r="K90" s="79">
        <v>70</v>
      </c>
      <c r="L90" s="79">
        <v>20</v>
      </c>
      <c r="M90" s="79">
        <v>60</v>
      </c>
      <c r="N90" s="74">
        <v>0</v>
      </c>
      <c r="O90" s="14"/>
    </row>
    <row r="91" spans="1:16" ht="15" customHeight="1" x14ac:dyDescent="0.25">
      <c r="A91" s="111"/>
      <c r="B91" s="17" t="s">
        <v>79</v>
      </c>
      <c r="C91" s="3" t="s">
        <v>84</v>
      </c>
      <c r="D91" s="3"/>
      <c r="E91" s="3" t="s">
        <v>23</v>
      </c>
      <c r="F91" s="3">
        <v>2</v>
      </c>
      <c r="G91" s="3" t="s">
        <v>26</v>
      </c>
      <c r="H91" s="5" t="s">
        <v>28</v>
      </c>
      <c r="I91" s="79">
        <v>1000</v>
      </c>
      <c r="J91" s="79">
        <v>850</v>
      </c>
      <c r="K91" s="79">
        <v>83</v>
      </c>
      <c r="L91" s="79">
        <v>17</v>
      </c>
      <c r="M91" s="79">
        <v>50</v>
      </c>
      <c r="N91" s="74">
        <v>0</v>
      </c>
      <c r="O91" s="14"/>
    </row>
    <row r="92" spans="1:16" x14ac:dyDescent="0.25">
      <c r="A92" s="111"/>
      <c r="B92" s="17" t="s">
        <v>79</v>
      </c>
      <c r="C92" s="3" t="s">
        <v>85</v>
      </c>
      <c r="D92" s="3"/>
      <c r="E92" s="3" t="s">
        <v>22</v>
      </c>
      <c r="F92" s="3">
        <v>6</v>
      </c>
      <c r="G92" s="3" t="s">
        <v>25</v>
      </c>
      <c r="H92" s="17" t="s">
        <v>159</v>
      </c>
      <c r="I92" s="74">
        <v>0</v>
      </c>
      <c r="J92" s="74">
        <f t="shared" ref="J92" si="15">I92*0.75</f>
        <v>0</v>
      </c>
      <c r="K92" s="74">
        <f t="shared" ref="K92" si="16">I92*0.25</f>
        <v>0</v>
      </c>
      <c r="L92" s="74">
        <f>I92*0</f>
        <v>0</v>
      </c>
      <c r="M92" s="74">
        <f t="shared" ref="M92" si="17">I92</f>
        <v>0</v>
      </c>
      <c r="N92" s="74">
        <v>0</v>
      </c>
      <c r="O92" s="14"/>
    </row>
    <row r="93" spans="1:16" x14ac:dyDescent="0.25">
      <c r="A93" s="111"/>
      <c r="B93" s="17" t="s">
        <v>80</v>
      </c>
      <c r="C93" s="3" t="s">
        <v>86</v>
      </c>
      <c r="D93" s="3"/>
      <c r="E93" s="3" t="s">
        <v>22</v>
      </c>
      <c r="F93" s="3">
        <v>6</v>
      </c>
      <c r="G93" s="3" t="s">
        <v>25</v>
      </c>
      <c r="H93" s="17" t="s">
        <v>159</v>
      </c>
      <c r="I93" s="74">
        <v>0</v>
      </c>
      <c r="J93" s="74">
        <f>I93*0.85</f>
        <v>0</v>
      </c>
      <c r="K93" s="74">
        <f>I93*0.05</f>
        <v>0</v>
      </c>
      <c r="L93" s="74">
        <f>I93*0.1</f>
        <v>0</v>
      </c>
      <c r="M93" s="74">
        <f>I93*0</f>
        <v>0</v>
      </c>
      <c r="N93" s="74">
        <v>0</v>
      </c>
      <c r="O93" s="14"/>
    </row>
    <row r="94" spans="1:16" x14ac:dyDescent="0.25">
      <c r="A94" s="111"/>
      <c r="B94" s="17" t="s">
        <v>80</v>
      </c>
      <c r="C94" s="3" t="s">
        <v>87</v>
      </c>
      <c r="D94" s="3"/>
      <c r="E94" s="3" t="s">
        <v>22</v>
      </c>
      <c r="F94" s="3">
        <v>6</v>
      </c>
      <c r="G94" s="3" t="s">
        <v>25</v>
      </c>
      <c r="H94" s="17" t="s">
        <v>159</v>
      </c>
      <c r="I94" s="74">
        <v>0</v>
      </c>
      <c r="J94" s="74">
        <f>I94*0.85</f>
        <v>0</v>
      </c>
      <c r="K94" s="74">
        <f>I94*0.05</f>
        <v>0</v>
      </c>
      <c r="L94" s="74">
        <f>I94*0.1</f>
        <v>0</v>
      </c>
      <c r="M94" s="74">
        <f>I94*0</f>
        <v>0</v>
      </c>
      <c r="N94" s="74">
        <v>0</v>
      </c>
      <c r="O94" s="14"/>
    </row>
    <row r="95" spans="1:16" x14ac:dyDescent="0.25">
      <c r="A95" s="111"/>
      <c r="B95" s="17" t="s">
        <v>80</v>
      </c>
      <c r="C95" s="3" t="s">
        <v>88</v>
      </c>
      <c r="D95" s="3"/>
      <c r="E95" s="3" t="s">
        <v>22</v>
      </c>
      <c r="F95" s="3">
        <v>6</v>
      </c>
      <c r="G95" s="3" t="s">
        <v>25</v>
      </c>
      <c r="H95" s="17" t="s">
        <v>159</v>
      </c>
      <c r="I95" s="74">
        <v>1400</v>
      </c>
      <c r="J95" s="74">
        <v>525</v>
      </c>
      <c r="K95" s="74">
        <v>175</v>
      </c>
      <c r="L95" s="74">
        <v>0</v>
      </c>
      <c r="M95" s="74">
        <v>700</v>
      </c>
      <c r="N95" s="74">
        <v>0</v>
      </c>
      <c r="O95" s="14"/>
      <c r="P95" s="13"/>
    </row>
    <row r="96" spans="1:16" x14ac:dyDescent="0.25">
      <c r="A96" s="111"/>
      <c r="B96" s="17" t="s">
        <v>80</v>
      </c>
      <c r="C96" s="3" t="s">
        <v>89</v>
      </c>
      <c r="D96" s="3"/>
      <c r="E96" s="3" t="s">
        <v>22</v>
      </c>
      <c r="F96" s="3">
        <v>6</v>
      </c>
      <c r="G96" s="3" t="s">
        <v>25</v>
      </c>
      <c r="H96" s="17" t="s">
        <v>159</v>
      </c>
      <c r="I96" s="74">
        <v>0</v>
      </c>
      <c r="J96" s="74">
        <v>0</v>
      </c>
      <c r="K96" s="74">
        <v>0</v>
      </c>
      <c r="L96" s="74">
        <v>0</v>
      </c>
      <c r="M96" s="74">
        <v>0</v>
      </c>
      <c r="N96" s="74">
        <v>0</v>
      </c>
      <c r="O96" s="14"/>
    </row>
    <row r="97" spans="1:15" x14ac:dyDescent="0.25">
      <c r="A97" s="111"/>
      <c r="B97" s="17" t="s">
        <v>81</v>
      </c>
      <c r="C97" s="3" t="s">
        <v>90</v>
      </c>
      <c r="D97" s="3"/>
      <c r="E97" s="3" t="s">
        <v>22</v>
      </c>
      <c r="F97" s="3">
        <v>6</v>
      </c>
      <c r="G97" s="3" t="s">
        <v>25</v>
      </c>
      <c r="H97" s="17" t="s">
        <v>160</v>
      </c>
      <c r="I97" s="74">
        <v>0</v>
      </c>
      <c r="J97" s="74">
        <v>0</v>
      </c>
      <c r="K97" s="74">
        <f>I97*0.25</f>
        <v>0</v>
      </c>
      <c r="L97" s="74">
        <f>I97/90*5</f>
        <v>0</v>
      </c>
      <c r="M97" s="74">
        <f>I97/90*5</f>
        <v>0</v>
      </c>
      <c r="N97" s="74">
        <v>0</v>
      </c>
      <c r="O97" s="14"/>
    </row>
    <row r="98" spans="1:15" x14ac:dyDescent="0.25">
      <c r="O98" s="14"/>
    </row>
    <row r="99" spans="1:15" x14ac:dyDescent="0.25"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4"/>
    </row>
    <row r="100" spans="1:15" ht="15" customHeight="1" x14ac:dyDescent="0.25">
      <c r="A100" s="111">
        <v>2021</v>
      </c>
      <c r="B100" s="105" t="s">
        <v>9</v>
      </c>
      <c r="C100" s="105" t="s">
        <v>10</v>
      </c>
      <c r="D100" s="101" t="s">
        <v>130</v>
      </c>
      <c r="E100" s="106" t="s">
        <v>73</v>
      </c>
      <c r="F100" s="106"/>
      <c r="G100" s="106"/>
      <c r="H100" s="106"/>
      <c r="I100" s="106" t="s">
        <v>14</v>
      </c>
      <c r="J100" s="106"/>
      <c r="K100" s="106"/>
      <c r="L100" s="106"/>
      <c r="M100" s="106"/>
      <c r="N100" s="105" t="s">
        <v>8</v>
      </c>
      <c r="O100" s="14"/>
    </row>
    <row r="101" spans="1:15" ht="15" customHeight="1" x14ac:dyDescent="0.25">
      <c r="A101" s="111"/>
      <c r="B101" s="105"/>
      <c r="C101" s="105"/>
      <c r="D101" s="102"/>
      <c r="E101" s="108" t="s">
        <v>11</v>
      </c>
      <c r="F101" s="108" t="s">
        <v>12</v>
      </c>
      <c r="G101" s="108" t="s">
        <v>13</v>
      </c>
      <c r="H101" s="108" t="s">
        <v>157</v>
      </c>
      <c r="I101" s="108" t="s">
        <v>4</v>
      </c>
      <c r="J101" s="110" t="s">
        <v>3</v>
      </c>
      <c r="K101" s="110"/>
      <c r="L101" s="110" t="s">
        <v>2</v>
      </c>
      <c r="M101" s="110"/>
      <c r="N101" s="105"/>
      <c r="O101" s="14"/>
    </row>
    <row r="102" spans="1:15" ht="48" x14ac:dyDescent="0.25">
      <c r="A102" s="111"/>
      <c r="B102" s="105"/>
      <c r="C102" s="105"/>
      <c r="D102" s="103"/>
      <c r="E102" s="109"/>
      <c r="F102" s="109"/>
      <c r="G102" s="109"/>
      <c r="H102" s="109"/>
      <c r="I102" s="109"/>
      <c r="J102" s="18" t="s">
        <v>5</v>
      </c>
      <c r="K102" s="18" t="s">
        <v>6</v>
      </c>
      <c r="L102" s="18" t="s">
        <v>95</v>
      </c>
      <c r="M102" s="18" t="s">
        <v>7</v>
      </c>
      <c r="N102" s="105"/>
      <c r="O102" s="14"/>
    </row>
    <row r="103" spans="1:15" x14ac:dyDescent="0.25">
      <c r="A103" s="111"/>
      <c r="B103" s="17" t="s">
        <v>74</v>
      </c>
      <c r="C103" s="3" t="s">
        <v>75</v>
      </c>
      <c r="D103" s="3"/>
      <c r="E103" s="3" t="s">
        <v>21</v>
      </c>
      <c r="F103" s="3">
        <v>4</v>
      </c>
      <c r="G103" s="4" t="s">
        <v>24</v>
      </c>
      <c r="H103" s="4" t="s">
        <v>27</v>
      </c>
      <c r="I103" s="74">
        <v>0</v>
      </c>
      <c r="J103" s="74">
        <f>I103*0.85</f>
        <v>0</v>
      </c>
      <c r="K103" s="74">
        <f>I103*0.05</f>
        <v>0</v>
      </c>
      <c r="L103" s="74">
        <f>I103*0.1</f>
        <v>0</v>
      </c>
      <c r="M103" s="74">
        <f>I103*0</f>
        <v>0</v>
      </c>
      <c r="N103" s="74">
        <v>0</v>
      </c>
      <c r="O103" s="14"/>
    </row>
    <row r="104" spans="1:15" x14ac:dyDescent="0.25">
      <c r="A104" s="111"/>
      <c r="B104" s="17" t="s">
        <v>74</v>
      </c>
      <c r="C104" s="3" t="s">
        <v>76</v>
      </c>
      <c r="D104" s="3"/>
      <c r="E104" s="3" t="s">
        <v>23</v>
      </c>
      <c r="F104" s="3">
        <v>2</v>
      </c>
      <c r="G104" s="3" t="s">
        <v>26</v>
      </c>
      <c r="H104" s="5" t="s">
        <v>28</v>
      </c>
      <c r="I104" s="74">
        <v>1000</v>
      </c>
      <c r="J104" s="74">
        <f>I104*0.85</f>
        <v>850</v>
      </c>
      <c r="K104" s="74">
        <v>130</v>
      </c>
      <c r="L104" s="74">
        <v>20</v>
      </c>
      <c r="M104" s="74">
        <f>I104*0</f>
        <v>0</v>
      </c>
      <c r="N104" s="74">
        <v>0</v>
      </c>
      <c r="O104" s="14"/>
    </row>
    <row r="105" spans="1:15" x14ac:dyDescent="0.25">
      <c r="A105" s="111"/>
      <c r="B105" s="17" t="s">
        <v>77</v>
      </c>
      <c r="C105" s="3" t="s">
        <v>82</v>
      </c>
      <c r="D105" s="3"/>
      <c r="E105" s="3" t="s">
        <v>21</v>
      </c>
      <c r="F105" s="3">
        <v>4</v>
      </c>
      <c r="G105" s="4" t="s">
        <v>24</v>
      </c>
      <c r="H105" s="4" t="s">
        <v>27</v>
      </c>
      <c r="I105" s="74">
        <v>0</v>
      </c>
      <c r="J105" s="74">
        <f>I105*0.85</f>
        <v>0</v>
      </c>
      <c r="K105" s="74">
        <f>I105*0.15</f>
        <v>0</v>
      </c>
      <c r="L105" s="74">
        <f>I105*0</f>
        <v>0</v>
      </c>
      <c r="M105" s="74">
        <f>I105*0</f>
        <v>0</v>
      </c>
      <c r="N105" s="74">
        <v>0</v>
      </c>
      <c r="O105" s="14"/>
    </row>
    <row r="106" spans="1:15" ht="15" customHeight="1" x14ac:dyDescent="0.25">
      <c r="A106" s="111"/>
      <c r="B106" s="17" t="s">
        <v>78</v>
      </c>
      <c r="C106" s="3" t="s">
        <v>83</v>
      </c>
      <c r="D106" s="3"/>
      <c r="E106" s="3" t="s">
        <v>21</v>
      </c>
      <c r="F106" s="3">
        <v>4</v>
      </c>
      <c r="G106" s="4" t="s">
        <v>24</v>
      </c>
      <c r="H106" s="4" t="s">
        <v>27</v>
      </c>
      <c r="I106" s="74">
        <v>7369</v>
      </c>
      <c r="J106" s="74">
        <v>7000</v>
      </c>
      <c r="K106" s="74">
        <v>0</v>
      </c>
      <c r="L106" s="74">
        <v>369</v>
      </c>
      <c r="M106" s="74">
        <v>0</v>
      </c>
      <c r="N106" s="74">
        <v>0</v>
      </c>
      <c r="O106" s="14"/>
    </row>
    <row r="107" spans="1:15" x14ac:dyDescent="0.25">
      <c r="A107" s="111"/>
      <c r="B107" s="17" t="s">
        <v>79</v>
      </c>
      <c r="C107" s="3" t="s">
        <v>72</v>
      </c>
      <c r="D107" s="3"/>
      <c r="E107" s="3" t="s">
        <v>21</v>
      </c>
      <c r="F107" s="3">
        <v>4</v>
      </c>
      <c r="G107" s="4" t="s">
        <v>24</v>
      </c>
      <c r="H107" s="4" t="s">
        <v>27</v>
      </c>
      <c r="I107" s="74">
        <v>0</v>
      </c>
      <c r="J107" s="74">
        <f>I107*0.85</f>
        <v>0</v>
      </c>
      <c r="K107" s="74">
        <f>I107*0</f>
        <v>0</v>
      </c>
      <c r="L107" s="74">
        <f t="shared" ref="L107:L110" si="18">I107*0</f>
        <v>0</v>
      </c>
      <c r="M107" s="74">
        <f>I107*0.15</f>
        <v>0</v>
      </c>
      <c r="N107" s="74">
        <v>0</v>
      </c>
      <c r="O107" s="14"/>
    </row>
    <row r="108" spans="1:15" x14ac:dyDescent="0.25">
      <c r="A108" s="111"/>
      <c r="B108" s="17" t="s">
        <v>79</v>
      </c>
      <c r="C108" s="3" t="s">
        <v>72</v>
      </c>
      <c r="D108" s="3"/>
      <c r="E108" s="6" t="s">
        <v>23</v>
      </c>
      <c r="F108" s="3">
        <v>2</v>
      </c>
      <c r="G108" s="3" t="s">
        <v>26</v>
      </c>
      <c r="H108" s="5" t="s">
        <v>28</v>
      </c>
      <c r="I108" s="74">
        <v>0</v>
      </c>
      <c r="J108" s="74">
        <f>I108*0.85</f>
        <v>0</v>
      </c>
      <c r="K108" s="74">
        <f>I108*0.1</f>
        <v>0</v>
      </c>
      <c r="L108" s="74">
        <f t="shared" si="18"/>
        <v>0</v>
      </c>
      <c r="M108" s="74">
        <f>I108*0</f>
        <v>0</v>
      </c>
      <c r="N108" s="74">
        <v>0</v>
      </c>
      <c r="O108" s="14"/>
    </row>
    <row r="109" spans="1:15" x14ac:dyDescent="0.25">
      <c r="A109" s="111"/>
      <c r="B109" s="17" t="s">
        <v>79</v>
      </c>
      <c r="C109" s="3" t="s">
        <v>0</v>
      </c>
      <c r="D109" s="3"/>
      <c r="E109" s="3" t="s">
        <v>23</v>
      </c>
      <c r="F109" s="3">
        <v>2</v>
      </c>
      <c r="G109" s="3" t="s">
        <v>26</v>
      </c>
      <c r="H109" s="5" t="s">
        <v>28</v>
      </c>
      <c r="I109" s="74">
        <v>0</v>
      </c>
      <c r="J109" s="74">
        <f>I109*0.75</f>
        <v>0</v>
      </c>
      <c r="K109" s="74">
        <f>I109*0.25</f>
        <v>0</v>
      </c>
      <c r="L109" s="74">
        <f t="shared" si="18"/>
        <v>0</v>
      </c>
      <c r="M109" s="74">
        <f>I109</f>
        <v>0</v>
      </c>
      <c r="N109" s="74">
        <v>0</v>
      </c>
      <c r="O109" s="14"/>
    </row>
    <row r="110" spans="1:15" ht="15" customHeight="1" x14ac:dyDescent="0.25">
      <c r="A110" s="111"/>
      <c r="B110" s="17" t="s">
        <v>79</v>
      </c>
      <c r="C110" s="3" t="s">
        <v>84</v>
      </c>
      <c r="D110" s="3"/>
      <c r="E110" s="3" t="s">
        <v>23</v>
      </c>
      <c r="F110" s="3">
        <v>2</v>
      </c>
      <c r="G110" s="3" t="s">
        <v>26</v>
      </c>
      <c r="H110" s="5" t="s">
        <v>28</v>
      </c>
      <c r="I110" s="74">
        <v>0</v>
      </c>
      <c r="J110" s="74">
        <v>0</v>
      </c>
      <c r="K110" s="79">
        <v>0</v>
      </c>
      <c r="L110" s="79">
        <f t="shared" si="18"/>
        <v>0</v>
      </c>
      <c r="M110" s="79">
        <v>0</v>
      </c>
      <c r="N110" s="74">
        <v>0</v>
      </c>
      <c r="O110" s="14"/>
    </row>
    <row r="111" spans="1:15" x14ac:dyDescent="0.25">
      <c r="A111" s="111"/>
      <c r="B111" s="17" t="s">
        <v>79</v>
      </c>
      <c r="C111" s="3" t="s">
        <v>85</v>
      </c>
      <c r="D111" s="3"/>
      <c r="E111" s="3" t="s">
        <v>22</v>
      </c>
      <c r="F111" s="3">
        <v>6</v>
      </c>
      <c r="G111" s="3" t="s">
        <v>25</v>
      </c>
      <c r="H111" s="17" t="s">
        <v>159</v>
      </c>
      <c r="I111" s="74">
        <v>0</v>
      </c>
      <c r="J111" s="74">
        <f t="shared" ref="J111" si="19">I111*0.75</f>
        <v>0</v>
      </c>
      <c r="K111" s="74">
        <v>0</v>
      </c>
      <c r="L111" s="74">
        <f>I111*0</f>
        <v>0</v>
      </c>
      <c r="M111" s="74">
        <f t="shared" ref="M111" si="20">I111</f>
        <v>0</v>
      </c>
      <c r="N111" s="74">
        <v>0</v>
      </c>
      <c r="O111" s="14"/>
    </row>
    <row r="112" spans="1:15" x14ac:dyDescent="0.25">
      <c r="A112" s="111"/>
      <c r="B112" s="17" t="s">
        <v>80</v>
      </c>
      <c r="C112" s="3" t="s">
        <v>86</v>
      </c>
      <c r="D112" s="3"/>
      <c r="E112" s="3" t="s">
        <v>22</v>
      </c>
      <c r="F112" s="3">
        <v>6</v>
      </c>
      <c r="G112" s="3" t="s">
        <v>25</v>
      </c>
      <c r="H112" s="17" t="s">
        <v>159</v>
      </c>
      <c r="I112" s="74">
        <v>0</v>
      </c>
      <c r="J112" s="74">
        <f>I112*0.85</f>
        <v>0</v>
      </c>
      <c r="K112" s="74">
        <f>I112*0.05</f>
        <v>0</v>
      </c>
      <c r="L112" s="74">
        <f>I112*0.1</f>
        <v>0</v>
      </c>
      <c r="M112" s="74">
        <f>I112*0</f>
        <v>0</v>
      </c>
      <c r="N112" s="74">
        <v>0</v>
      </c>
      <c r="O112" s="14"/>
    </row>
    <row r="113" spans="1:16" x14ac:dyDescent="0.25">
      <c r="A113" s="111"/>
      <c r="B113" s="17" t="s">
        <v>80</v>
      </c>
      <c r="C113" s="3" t="s">
        <v>87</v>
      </c>
      <c r="D113" s="3"/>
      <c r="E113" s="3" t="s">
        <v>22</v>
      </c>
      <c r="F113" s="3">
        <v>6</v>
      </c>
      <c r="G113" s="3" t="s">
        <v>25</v>
      </c>
      <c r="H113" s="17" t="s">
        <v>159</v>
      </c>
      <c r="I113" s="74">
        <v>0</v>
      </c>
      <c r="J113" s="74">
        <f>I113*0.85</f>
        <v>0</v>
      </c>
      <c r="K113" s="74">
        <f>I113*0.05</f>
        <v>0</v>
      </c>
      <c r="L113" s="74">
        <f>I113*0.1</f>
        <v>0</v>
      </c>
      <c r="M113" s="74">
        <f>I113*0</f>
        <v>0</v>
      </c>
      <c r="N113" s="74">
        <v>0</v>
      </c>
      <c r="O113" s="14"/>
    </row>
    <row r="114" spans="1:16" x14ac:dyDescent="0.25">
      <c r="A114" s="111"/>
      <c r="B114" s="17" t="s">
        <v>80</v>
      </c>
      <c r="C114" s="3" t="s">
        <v>88</v>
      </c>
      <c r="D114" s="3"/>
      <c r="E114" s="3" t="s">
        <v>22</v>
      </c>
      <c r="F114" s="3">
        <v>6</v>
      </c>
      <c r="G114" s="3" t="s">
        <v>25</v>
      </c>
      <c r="H114" s="17" t="s">
        <v>159</v>
      </c>
      <c r="I114" s="74">
        <v>0</v>
      </c>
      <c r="J114" s="74">
        <v>0</v>
      </c>
      <c r="K114" s="74">
        <f>I114*0.05</f>
        <v>0</v>
      </c>
      <c r="L114" s="74">
        <f>I114*0.1</f>
        <v>0</v>
      </c>
      <c r="M114" s="74">
        <f>I114*0</f>
        <v>0</v>
      </c>
      <c r="N114" s="74">
        <v>0</v>
      </c>
      <c r="O114" s="14"/>
    </row>
    <row r="115" spans="1:16" x14ac:dyDescent="0.25">
      <c r="A115" s="111"/>
      <c r="B115" s="17" t="s">
        <v>80</v>
      </c>
      <c r="C115" s="3" t="s">
        <v>89</v>
      </c>
      <c r="D115" s="3"/>
      <c r="E115" s="3" t="s">
        <v>22</v>
      </c>
      <c r="F115" s="3">
        <v>6</v>
      </c>
      <c r="G115" s="3" t="s">
        <v>25</v>
      </c>
      <c r="H115" s="17" t="s">
        <v>159</v>
      </c>
      <c r="I115" s="74">
        <v>0</v>
      </c>
      <c r="J115" s="74">
        <v>0</v>
      </c>
      <c r="K115" s="74">
        <v>0</v>
      </c>
      <c r="L115" s="74">
        <v>0</v>
      </c>
      <c r="M115" s="74">
        <v>0</v>
      </c>
      <c r="N115" s="74">
        <v>0</v>
      </c>
      <c r="O115" s="14"/>
    </row>
    <row r="116" spans="1:16" x14ac:dyDescent="0.25">
      <c r="A116" s="111"/>
      <c r="B116" s="17" t="s">
        <v>81</v>
      </c>
      <c r="C116" s="3" t="s">
        <v>90</v>
      </c>
      <c r="D116" s="3"/>
      <c r="E116" s="3" t="s">
        <v>22</v>
      </c>
      <c r="F116" s="3">
        <v>6</v>
      </c>
      <c r="G116" s="3" t="s">
        <v>25</v>
      </c>
      <c r="H116" s="17" t="s">
        <v>160</v>
      </c>
      <c r="I116" s="74">
        <v>242.34</v>
      </c>
      <c r="J116" s="74">
        <v>163.58000000000001</v>
      </c>
      <c r="K116" s="74">
        <v>54.52</v>
      </c>
      <c r="L116" s="74">
        <v>0</v>
      </c>
      <c r="M116" s="74">
        <v>24.24</v>
      </c>
      <c r="N116" s="74">
        <v>0</v>
      </c>
      <c r="O116" s="14"/>
      <c r="P116" s="13"/>
    </row>
    <row r="117" spans="1:16" x14ac:dyDescent="0.25">
      <c r="O117" s="14"/>
    </row>
    <row r="118" spans="1:16" x14ac:dyDescent="0.25"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4"/>
    </row>
    <row r="119" spans="1:16" ht="15" customHeight="1" x14ac:dyDescent="0.25">
      <c r="A119" s="111">
        <v>2022</v>
      </c>
      <c r="B119" s="105" t="s">
        <v>9</v>
      </c>
      <c r="C119" s="105" t="s">
        <v>10</v>
      </c>
      <c r="D119" s="101" t="s">
        <v>130</v>
      </c>
      <c r="E119" s="106" t="s">
        <v>73</v>
      </c>
      <c r="F119" s="106"/>
      <c r="G119" s="106"/>
      <c r="H119" s="106"/>
      <c r="I119" s="106" t="s">
        <v>14</v>
      </c>
      <c r="J119" s="106"/>
      <c r="K119" s="106"/>
      <c r="L119" s="106"/>
      <c r="M119" s="106"/>
      <c r="N119" s="105" t="s">
        <v>8</v>
      </c>
      <c r="O119" s="14"/>
    </row>
    <row r="120" spans="1:16" ht="15" customHeight="1" x14ac:dyDescent="0.25">
      <c r="A120" s="111"/>
      <c r="B120" s="105"/>
      <c r="C120" s="105"/>
      <c r="D120" s="102"/>
      <c r="E120" s="108" t="s">
        <v>11</v>
      </c>
      <c r="F120" s="108" t="s">
        <v>12</v>
      </c>
      <c r="G120" s="108" t="s">
        <v>13</v>
      </c>
      <c r="H120" s="108" t="s">
        <v>157</v>
      </c>
      <c r="I120" s="108" t="s">
        <v>4</v>
      </c>
      <c r="J120" s="110" t="s">
        <v>3</v>
      </c>
      <c r="K120" s="110"/>
      <c r="L120" s="110" t="s">
        <v>2</v>
      </c>
      <c r="M120" s="110"/>
      <c r="N120" s="105"/>
      <c r="O120" s="14"/>
    </row>
    <row r="121" spans="1:16" ht="48" x14ac:dyDescent="0.25">
      <c r="A121" s="111"/>
      <c r="B121" s="105"/>
      <c r="C121" s="105"/>
      <c r="D121" s="103"/>
      <c r="E121" s="109"/>
      <c r="F121" s="109"/>
      <c r="G121" s="109"/>
      <c r="H121" s="109"/>
      <c r="I121" s="109"/>
      <c r="J121" s="18" t="s">
        <v>5</v>
      </c>
      <c r="K121" s="18" t="s">
        <v>6</v>
      </c>
      <c r="L121" s="18" t="s">
        <v>95</v>
      </c>
      <c r="M121" s="18" t="s">
        <v>7</v>
      </c>
      <c r="N121" s="105"/>
      <c r="O121" s="14"/>
    </row>
    <row r="122" spans="1:16" x14ac:dyDescent="0.25">
      <c r="A122" s="111"/>
      <c r="B122" s="17" t="s">
        <v>74</v>
      </c>
      <c r="C122" s="3" t="s">
        <v>75</v>
      </c>
      <c r="D122" s="3"/>
      <c r="E122" s="3" t="s">
        <v>21</v>
      </c>
      <c r="F122" s="3">
        <v>4</v>
      </c>
      <c r="G122" s="4" t="s">
        <v>24</v>
      </c>
      <c r="H122" s="4" t="s">
        <v>27</v>
      </c>
      <c r="I122" s="74">
        <v>2106</v>
      </c>
      <c r="J122" s="74">
        <v>2000</v>
      </c>
      <c r="K122" s="74">
        <v>0</v>
      </c>
      <c r="L122" s="74">
        <v>106</v>
      </c>
      <c r="M122" s="74">
        <f>I122*0</f>
        <v>0</v>
      </c>
      <c r="N122" s="74">
        <v>0</v>
      </c>
      <c r="O122" s="14"/>
    </row>
    <row r="123" spans="1:16" x14ac:dyDescent="0.25">
      <c r="A123" s="111"/>
      <c r="B123" s="17" t="s">
        <v>74</v>
      </c>
      <c r="C123" s="3" t="s">
        <v>76</v>
      </c>
      <c r="D123" s="3"/>
      <c r="E123" s="3" t="s">
        <v>23</v>
      </c>
      <c r="F123" s="3">
        <v>2</v>
      </c>
      <c r="G123" s="3" t="s">
        <v>26</v>
      </c>
      <c r="H123" s="5" t="s">
        <v>28</v>
      </c>
      <c r="I123" s="79">
        <v>1000</v>
      </c>
      <c r="J123" s="79">
        <v>850</v>
      </c>
      <c r="K123" s="79">
        <v>130</v>
      </c>
      <c r="L123" s="74">
        <v>20</v>
      </c>
      <c r="M123" s="74">
        <v>0</v>
      </c>
      <c r="N123" s="74">
        <v>0</v>
      </c>
      <c r="O123" s="14"/>
    </row>
    <row r="124" spans="1:16" x14ac:dyDescent="0.25">
      <c r="A124" s="111"/>
      <c r="B124" s="17" t="s">
        <v>77</v>
      </c>
      <c r="C124" s="3" t="s">
        <v>82</v>
      </c>
      <c r="D124" s="3"/>
      <c r="E124" s="3" t="s">
        <v>21</v>
      </c>
      <c r="F124" s="3">
        <v>4</v>
      </c>
      <c r="G124" s="4" t="s">
        <v>24</v>
      </c>
      <c r="H124" s="4" t="s">
        <v>27</v>
      </c>
      <c r="I124" s="74">
        <v>0</v>
      </c>
      <c r="J124" s="74">
        <f>I124*0.85</f>
        <v>0</v>
      </c>
      <c r="K124" s="74">
        <f>I124*0.15</f>
        <v>0</v>
      </c>
      <c r="L124" s="74">
        <f>I124*0</f>
        <v>0</v>
      </c>
      <c r="M124" s="74">
        <f>I124*0</f>
        <v>0</v>
      </c>
      <c r="N124" s="74">
        <v>0</v>
      </c>
      <c r="O124" s="14"/>
    </row>
    <row r="125" spans="1:16" ht="15" customHeight="1" x14ac:dyDescent="0.25">
      <c r="A125" s="111"/>
      <c r="B125" s="17" t="s">
        <v>78</v>
      </c>
      <c r="C125" s="3" t="s">
        <v>83</v>
      </c>
      <c r="D125" s="3"/>
      <c r="E125" s="3" t="s">
        <v>21</v>
      </c>
      <c r="F125" s="3">
        <v>4</v>
      </c>
      <c r="G125" s="4" t="s">
        <v>24</v>
      </c>
      <c r="H125" s="4" t="s">
        <v>27</v>
      </c>
      <c r="I125" s="74">
        <v>0</v>
      </c>
      <c r="J125" s="74">
        <v>0</v>
      </c>
      <c r="K125" s="74">
        <f>I125*0.25</f>
        <v>0</v>
      </c>
      <c r="L125" s="74">
        <f>I125*0</f>
        <v>0</v>
      </c>
      <c r="M125" s="74">
        <f>I125/50*55</f>
        <v>0</v>
      </c>
      <c r="N125" s="74">
        <v>0</v>
      </c>
      <c r="O125" s="14"/>
    </row>
    <row r="126" spans="1:16" x14ac:dyDescent="0.25">
      <c r="A126" s="111"/>
      <c r="B126" s="17" t="s">
        <v>79</v>
      </c>
      <c r="C126" s="3" t="s">
        <v>72</v>
      </c>
      <c r="D126" s="3"/>
      <c r="E126" s="3" t="s">
        <v>21</v>
      </c>
      <c r="F126" s="3">
        <v>4</v>
      </c>
      <c r="G126" s="4" t="s">
        <v>24</v>
      </c>
      <c r="H126" s="4" t="s">
        <v>27</v>
      </c>
      <c r="I126" s="74">
        <v>0</v>
      </c>
      <c r="J126" s="74">
        <f>I126*0.85</f>
        <v>0</v>
      </c>
      <c r="K126" s="74">
        <f>I126*0</f>
        <v>0</v>
      </c>
      <c r="L126" s="74">
        <f t="shared" ref="L126:L129" si="21">I126*0</f>
        <v>0</v>
      </c>
      <c r="M126" s="74">
        <f>I126*0.15</f>
        <v>0</v>
      </c>
      <c r="N126" s="74">
        <v>0</v>
      </c>
      <c r="O126" s="14"/>
    </row>
    <row r="127" spans="1:16" x14ac:dyDescent="0.25">
      <c r="A127" s="111"/>
      <c r="B127" s="17" t="s">
        <v>79</v>
      </c>
      <c r="C127" s="3" t="s">
        <v>72</v>
      </c>
      <c r="D127" s="3"/>
      <c r="E127" s="6" t="s">
        <v>23</v>
      </c>
      <c r="F127" s="3">
        <v>2</v>
      </c>
      <c r="G127" s="3" t="s">
        <v>26</v>
      </c>
      <c r="H127" s="5" t="s">
        <v>28</v>
      </c>
      <c r="I127" s="74">
        <v>0</v>
      </c>
      <c r="J127" s="74">
        <f>I127*0.85</f>
        <v>0</v>
      </c>
      <c r="K127" s="74">
        <f>I127*0.1</f>
        <v>0</v>
      </c>
      <c r="L127" s="74">
        <f t="shared" si="21"/>
        <v>0</v>
      </c>
      <c r="M127" s="74">
        <f>I127*0</f>
        <v>0</v>
      </c>
      <c r="N127" s="74">
        <v>0</v>
      </c>
      <c r="O127" s="14"/>
    </row>
    <row r="128" spans="1:16" x14ac:dyDescent="0.25">
      <c r="A128" s="111"/>
      <c r="B128" s="17" t="s">
        <v>79</v>
      </c>
      <c r="C128" s="3" t="s">
        <v>0</v>
      </c>
      <c r="D128" s="3"/>
      <c r="E128" s="3" t="s">
        <v>23</v>
      </c>
      <c r="F128" s="3">
        <v>2</v>
      </c>
      <c r="G128" s="3" t="s">
        <v>26</v>
      </c>
      <c r="H128" s="5" t="s">
        <v>28</v>
      </c>
      <c r="I128" s="74">
        <v>0</v>
      </c>
      <c r="J128" s="74">
        <f>I128*0.75</f>
        <v>0</v>
      </c>
      <c r="K128" s="74">
        <f>I128*0.25</f>
        <v>0</v>
      </c>
      <c r="L128" s="74">
        <f t="shared" si="21"/>
        <v>0</v>
      </c>
      <c r="M128" s="74">
        <f>I128</f>
        <v>0</v>
      </c>
      <c r="N128" s="74">
        <v>0</v>
      </c>
      <c r="O128" s="14"/>
    </row>
    <row r="129" spans="1:15" ht="15" customHeight="1" x14ac:dyDescent="0.25">
      <c r="A129" s="111"/>
      <c r="B129" s="17" t="s">
        <v>79</v>
      </c>
      <c r="C129" s="3" t="s">
        <v>84</v>
      </c>
      <c r="D129" s="3"/>
      <c r="E129" s="3" t="s">
        <v>23</v>
      </c>
      <c r="F129" s="3">
        <v>2</v>
      </c>
      <c r="G129" s="3" t="s">
        <v>26</v>
      </c>
      <c r="H129" s="5" t="s">
        <v>28</v>
      </c>
      <c r="I129" s="74">
        <v>0</v>
      </c>
      <c r="J129" s="74">
        <f t="shared" ref="J129:J130" si="22">I129*0.75</f>
        <v>0</v>
      </c>
      <c r="K129" s="74">
        <f t="shared" ref="K129:K130" si="23">I129*0.25</f>
        <v>0</v>
      </c>
      <c r="L129" s="74">
        <f t="shared" si="21"/>
        <v>0</v>
      </c>
      <c r="M129" s="74">
        <f t="shared" ref="M129:M130" si="24">I129</f>
        <v>0</v>
      </c>
      <c r="N129" s="74">
        <v>0</v>
      </c>
      <c r="O129" s="14"/>
    </row>
    <row r="130" spans="1:15" x14ac:dyDescent="0.25">
      <c r="A130" s="111"/>
      <c r="B130" s="17" t="s">
        <v>79</v>
      </c>
      <c r="C130" s="3" t="s">
        <v>85</v>
      </c>
      <c r="D130" s="3"/>
      <c r="E130" s="3" t="s">
        <v>22</v>
      </c>
      <c r="F130" s="3">
        <v>6</v>
      </c>
      <c r="G130" s="3" t="s">
        <v>25</v>
      </c>
      <c r="H130" s="17" t="s">
        <v>159</v>
      </c>
      <c r="I130" s="74">
        <v>0</v>
      </c>
      <c r="J130" s="74">
        <f t="shared" si="22"/>
        <v>0</v>
      </c>
      <c r="K130" s="74">
        <f t="shared" si="23"/>
        <v>0</v>
      </c>
      <c r="L130" s="74">
        <f>I130*0</f>
        <v>0</v>
      </c>
      <c r="M130" s="74">
        <f t="shared" si="24"/>
        <v>0</v>
      </c>
      <c r="N130" s="74">
        <v>0</v>
      </c>
      <c r="O130" s="14"/>
    </row>
    <row r="131" spans="1:15" x14ac:dyDescent="0.25">
      <c r="A131" s="111"/>
      <c r="B131" s="17" t="s">
        <v>80</v>
      </c>
      <c r="C131" s="3" t="s">
        <v>86</v>
      </c>
      <c r="D131" s="3"/>
      <c r="E131" s="3" t="s">
        <v>22</v>
      </c>
      <c r="F131" s="3">
        <v>6</v>
      </c>
      <c r="G131" s="3" t="s">
        <v>25</v>
      </c>
      <c r="H131" s="17" t="s">
        <v>159</v>
      </c>
      <c r="I131" s="74">
        <v>0</v>
      </c>
      <c r="J131" s="74">
        <f>I131*0.85</f>
        <v>0</v>
      </c>
      <c r="K131" s="74">
        <f>I131*0.05</f>
        <v>0</v>
      </c>
      <c r="L131" s="74">
        <f>I131*0.1</f>
        <v>0</v>
      </c>
      <c r="M131" s="74">
        <f>I131*0</f>
        <v>0</v>
      </c>
      <c r="N131" s="74">
        <v>0</v>
      </c>
      <c r="O131" s="14"/>
    </row>
    <row r="132" spans="1:15" x14ac:dyDescent="0.25">
      <c r="A132" s="111"/>
      <c r="B132" s="17" t="s">
        <v>80</v>
      </c>
      <c r="C132" s="3" t="s">
        <v>87</v>
      </c>
      <c r="D132" s="3"/>
      <c r="E132" s="3" t="s">
        <v>22</v>
      </c>
      <c r="F132" s="3">
        <v>6</v>
      </c>
      <c r="G132" s="3" t="s">
        <v>25</v>
      </c>
      <c r="H132" s="17" t="s">
        <v>159</v>
      </c>
      <c r="I132" s="74">
        <v>0</v>
      </c>
      <c r="J132" s="74">
        <f>I132*0.85</f>
        <v>0</v>
      </c>
      <c r="K132" s="74">
        <f>I132*0.05</f>
        <v>0</v>
      </c>
      <c r="L132" s="74">
        <f>I132*0.1</f>
        <v>0</v>
      </c>
      <c r="M132" s="74">
        <f>I132*0</f>
        <v>0</v>
      </c>
      <c r="N132" s="74">
        <v>0</v>
      </c>
      <c r="O132" s="14"/>
    </row>
    <row r="133" spans="1:15" x14ac:dyDescent="0.25">
      <c r="A133" s="111"/>
      <c r="B133" s="17" t="s">
        <v>80</v>
      </c>
      <c r="C133" s="3" t="s">
        <v>88</v>
      </c>
      <c r="D133" s="3"/>
      <c r="E133" s="3" t="s">
        <v>22</v>
      </c>
      <c r="F133" s="3">
        <v>6</v>
      </c>
      <c r="G133" s="3" t="s">
        <v>25</v>
      </c>
      <c r="H133" s="17" t="s">
        <v>159</v>
      </c>
      <c r="I133" s="74">
        <v>0</v>
      </c>
      <c r="J133" s="74">
        <v>0</v>
      </c>
      <c r="K133" s="74">
        <f>I133*0.05</f>
        <v>0</v>
      </c>
      <c r="L133" s="74">
        <f>I133*0.1</f>
        <v>0</v>
      </c>
      <c r="M133" s="74">
        <f>I133*0</f>
        <v>0</v>
      </c>
      <c r="N133" s="74">
        <v>0</v>
      </c>
      <c r="O133" s="14"/>
    </row>
    <row r="134" spans="1:15" x14ac:dyDescent="0.25">
      <c r="A134" s="111"/>
      <c r="B134" s="17" t="s">
        <v>80</v>
      </c>
      <c r="C134" s="3" t="s">
        <v>89</v>
      </c>
      <c r="D134" s="3"/>
      <c r="E134" s="3" t="s">
        <v>22</v>
      </c>
      <c r="F134" s="3">
        <v>6</v>
      </c>
      <c r="G134" s="3" t="s">
        <v>25</v>
      </c>
      <c r="H134" s="17" t="s">
        <v>159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4">
        <v>0</v>
      </c>
      <c r="O134" s="14"/>
    </row>
    <row r="135" spans="1:15" x14ac:dyDescent="0.25">
      <c r="A135" s="111"/>
      <c r="B135" s="17" t="s">
        <v>81</v>
      </c>
      <c r="C135" s="3" t="s">
        <v>90</v>
      </c>
      <c r="D135" s="3"/>
      <c r="E135" s="3" t="s">
        <v>22</v>
      </c>
      <c r="F135" s="3">
        <v>6</v>
      </c>
      <c r="G135" s="3" t="s">
        <v>25</v>
      </c>
      <c r="H135" s="17" t="s">
        <v>160</v>
      </c>
      <c r="I135" s="74">
        <v>0</v>
      </c>
      <c r="J135" s="74">
        <f>I135*0.85</f>
        <v>0</v>
      </c>
      <c r="K135" s="74">
        <f>I135*0.25</f>
        <v>0</v>
      </c>
      <c r="L135" s="74">
        <f>I135/90*5</f>
        <v>0</v>
      </c>
      <c r="M135" s="74">
        <f>I135/90*5</f>
        <v>0</v>
      </c>
      <c r="N135" s="74">
        <v>0</v>
      </c>
      <c r="O135" s="14"/>
    </row>
    <row r="136" spans="1:15" x14ac:dyDescent="0.25">
      <c r="O136" s="14"/>
    </row>
    <row r="137" spans="1:15" x14ac:dyDescent="0.25"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4"/>
    </row>
    <row r="138" spans="1:15" ht="15" customHeight="1" x14ac:dyDescent="0.25">
      <c r="A138" s="111">
        <v>2023</v>
      </c>
      <c r="B138" s="105" t="s">
        <v>9</v>
      </c>
      <c r="C138" s="105" t="s">
        <v>10</v>
      </c>
      <c r="D138" s="101" t="s">
        <v>130</v>
      </c>
      <c r="E138" s="106" t="s">
        <v>73</v>
      </c>
      <c r="F138" s="106"/>
      <c r="G138" s="106"/>
      <c r="H138" s="106"/>
      <c r="I138" s="106" t="s">
        <v>14</v>
      </c>
      <c r="J138" s="106"/>
      <c r="K138" s="106"/>
      <c r="L138" s="106"/>
      <c r="M138" s="106"/>
      <c r="N138" s="105" t="s">
        <v>8</v>
      </c>
      <c r="O138" s="14"/>
    </row>
    <row r="139" spans="1:15" ht="15" customHeight="1" x14ac:dyDescent="0.25">
      <c r="A139" s="111"/>
      <c r="B139" s="105"/>
      <c r="C139" s="105"/>
      <c r="D139" s="102"/>
      <c r="E139" s="108" t="s">
        <v>11</v>
      </c>
      <c r="F139" s="108" t="s">
        <v>12</v>
      </c>
      <c r="G139" s="108" t="s">
        <v>13</v>
      </c>
      <c r="H139" s="108" t="s">
        <v>157</v>
      </c>
      <c r="I139" s="108" t="s">
        <v>4</v>
      </c>
      <c r="J139" s="110" t="s">
        <v>3</v>
      </c>
      <c r="K139" s="110"/>
      <c r="L139" s="110" t="s">
        <v>2</v>
      </c>
      <c r="M139" s="110"/>
      <c r="N139" s="105"/>
      <c r="O139" s="14"/>
    </row>
    <row r="140" spans="1:15" ht="48" x14ac:dyDescent="0.25">
      <c r="A140" s="111"/>
      <c r="B140" s="105"/>
      <c r="C140" s="105"/>
      <c r="D140" s="103"/>
      <c r="E140" s="109"/>
      <c r="F140" s="109"/>
      <c r="G140" s="109"/>
      <c r="H140" s="109"/>
      <c r="I140" s="109"/>
      <c r="J140" s="18" t="s">
        <v>5</v>
      </c>
      <c r="K140" s="18" t="s">
        <v>6</v>
      </c>
      <c r="L140" s="18" t="s">
        <v>95</v>
      </c>
      <c r="M140" s="18" t="s">
        <v>7</v>
      </c>
      <c r="N140" s="105"/>
      <c r="O140" s="14"/>
    </row>
    <row r="141" spans="1:15" x14ac:dyDescent="0.25">
      <c r="A141" s="111"/>
      <c r="B141" s="17" t="s">
        <v>74</v>
      </c>
      <c r="C141" s="3" t="s">
        <v>75</v>
      </c>
      <c r="D141" s="3"/>
      <c r="E141" s="3" t="s">
        <v>21</v>
      </c>
      <c r="F141" s="3">
        <v>4</v>
      </c>
      <c r="G141" s="4" t="s">
        <v>24</v>
      </c>
      <c r="H141" s="4" t="s">
        <v>27</v>
      </c>
      <c r="I141" s="75">
        <v>0</v>
      </c>
      <c r="J141" s="75">
        <f>I141*0.85</f>
        <v>0</v>
      </c>
      <c r="K141" s="75">
        <f>I141*0.05</f>
        <v>0</v>
      </c>
      <c r="L141" s="75">
        <f>I141*0.1</f>
        <v>0</v>
      </c>
      <c r="M141" s="75">
        <f>I141*0</f>
        <v>0</v>
      </c>
      <c r="N141" s="75">
        <v>0</v>
      </c>
      <c r="O141" s="14"/>
    </row>
    <row r="142" spans="1:15" x14ac:dyDescent="0.25">
      <c r="A142" s="111"/>
      <c r="B142" s="17" t="s">
        <v>74</v>
      </c>
      <c r="C142" s="3" t="s">
        <v>76</v>
      </c>
      <c r="D142" s="3"/>
      <c r="E142" s="3" t="s">
        <v>23</v>
      </c>
      <c r="F142" s="3">
        <v>2</v>
      </c>
      <c r="G142" s="3" t="s">
        <v>26</v>
      </c>
      <c r="H142" s="5" t="s">
        <v>28</v>
      </c>
      <c r="I142" s="75">
        <v>0</v>
      </c>
      <c r="J142" s="75">
        <f>I142*0.85</f>
        <v>0</v>
      </c>
      <c r="K142" s="75">
        <f>I142*0.05</f>
        <v>0</v>
      </c>
      <c r="L142" s="75">
        <f>I142*0.1</f>
        <v>0</v>
      </c>
      <c r="M142" s="75">
        <f>I142*0</f>
        <v>0</v>
      </c>
      <c r="N142" s="75">
        <v>0</v>
      </c>
      <c r="O142" s="14"/>
    </row>
    <row r="143" spans="1:15" x14ac:dyDescent="0.25">
      <c r="A143" s="111"/>
      <c r="B143" s="17" t="s">
        <v>77</v>
      </c>
      <c r="C143" s="3" t="s">
        <v>82</v>
      </c>
      <c r="D143" s="3"/>
      <c r="E143" s="3" t="s">
        <v>21</v>
      </c>
      <c r="F143" s="3">
        <v>4</v>
      </c>
      <c r="G143" s="4" t="s">
        <v>24</v>
      </c>
      <c r="H143" s="4" t="s">
        <v>27</v>
      </c>
      <c r="I143" s="75">
        <v>0</v>
      </c>
      <c r="J143" s="75">
        <f>I143*0.85</f>
        <v>0</v>
      </c>
      <c r="K143" s="75">
        <f>I143*0.15</f>
        <v>0</v>
      </c>
      <c r="L143" s="75">
        <f>I143*0</f>
        <v>0</v>
      </c>
      <c r="M143" s="75">
        <f>I143*0</f>
        <v>0</v>
      </c>
      <c r="N143" s="75">
        <v>0</v>
      </c>
      <c r="O143" s="14"/>
    </row>
    <row r="144" spans="1:15" ht="15" customHeight="1" x14ac:dyDescent="0.25">
      <c r="A144" s="111"/>
      <c r="B144" s="17" t="s">
        <v>78</v>
      </c>
      <c r="C144" s="3" t="s">
        <v>83</v>
      </c>
      <c r="D144" s="3"/>
      <c r="E144" s="3" t="s">
        <v>21</v>
      </c>
      <c r="F144" s="3">
        <v>4</v>
      </c>
      <c r="G144" s="4" t="s">
        <v>24</v>
      </c>
      <c r="H144" s="4" t="s">
        <v>27</v>
      </c>
      <c r="I144" s="75">
        <v>0</v>
      </c>
      <c r="J144" s="75">
        <v>0</v>
      </c>
      <c r="K144" s="75">
        <f>I144*0.25</f>
        <v>0</v>
      </c>
      <c r="L144" s="75">
        <f>I144*0</f>
        <v>0</v>
      </c>
      <c r="M144" s="75">
        <f>I144/50*55</f>
        <v>0</v>
      </c>
      <c r="N144" s="75">
        <v>0</v>
      </c>
      <c r="O144" s="14"/>
    </row>
    <row r="145" spans="1:15" x14ac:dyDescent="0.25">
      <c r="A145" s="111"/>
      <c r="B145" s="17" t="s">
        <v>79</v>
      </c>
      <c r="C145" s="3" t="s">
        <v>72</v>
      </c>
      <c r="D145" s="3"/>
      <c r="E145" s="3" t="s">
        <v>21</v>
      </c>
      <c r="F145" s="3">
        <v>4</v>
      </c>
      <c r="G145" s="4" t="s">
        <v>24</v>
      </c>
      <c r="H145" s="4" t="s">
        <v>27</v>
      </c>
      <c r="I145" s="75">
        <v>0</v>
      </c>
      <c r="J145" s="75">
        <f>I145*0.85</f>
        <v>0</v>
      </c>
      <c r="K145" s="75">
        <f>I145*0</f>
        <v>0</v>
      </c>
      <c r="L145" s="75">
        <f t="shared" ref="L145:L148" si="25">I145*0</f>
        <v>0</v>
      </c>
      <c r="M145" s="75">
        <f>I145*0.15</f>
        <v>0</v>
      </c>
      <c r="N145" s="75">
        <v>0</v>
      </c>
      <c r="O145" s="14"/>
    </row>
    <row r="146" spans="1:15" x14ac:dyDescent="0.25">
      <c r="A146" s="111"/>
      <c r="B146" s="17" t="s">
        <v>79</v>
      </c>
      <c r="C146" s="3" t="s">
        <v>72</v>
      </c>
      <c r="D146" s="3"/>
      <c r="E146" s="6" t="s">
        <v>23</v>
      </c>
      <c r="F146" s="3">
        <v>2</v>
      </c>
      <c r="G146" s="3" t="s">
        <v>26</v>
      </c>
      <c r="H146" s="5" t="s">
        <v>28</v>
      </c>
      <c r="I146" s="75">
        <v>0</v>
      </c>
      <c r="J146" s="75">
        <f>I146*0.85</f>
        <v>0</v>
      </c>
      <c r="K146" s="75">
        <f>I146*0.1</f>
        <v>0</v>
      </c>
      <c r="L146" s="75">
        <f t="shared" si="25"/>
        <v>0</v>
      </c>
      <c r="M146" s="75">
        <f>I146*0</f>
        <v>0</v>
      </c>
      <c r="N146" s="75">
        <v>0</v>
      </c>
      <c r="O146" s="14"/>
    </row>
    <row r="147" spans="1:15" x14ac:dyDescent="0.25">
      <c r="A147" s="111"/>
      <c r="B147" s="17" t="s">
        <v>79</v>
      </c>
      <c r="C147" s="3" t="s">
        <v>0</v>
      </c>
      <c r="D147" s="3"/>
      <c r="E147" s="3" t="s">
        <v>23</v>
      </c>
      <c r="F147" s="3">
        <v>2</v>
      </c>
      <c r="G147" s="3" t="s">
        <v>26</v>
      </c>
      <c r="H147" s="5" t="s">
        <v>28</v>
      </c>
      <c r="I147" s="75">
        <v>0</v>
      </c>
      <c r="J147" s="75">
        <f>I147*0.75</f>
        <v>0</v>
      </c>
      <c r="K147" s="75">
        <f>I147*0.25</f>
        <v>0</v>
      </c>
      <c r="L147" s="75">
        <f t="shared" si="25"/>
        <v>0</v>
      </c>
      <c r="M147" s="75">
        <f>I147</f>
        <v>0</v>
      </c>
      <c r="N147" s="75">
        <v>0</v>
      </c>
      <c r="O147" s="14"/>
    </row>
    <row r="148" spans="1:15" ht="15" customHeight="1" x14ac:dyDescent="0.25">
      <c r="A148" s="111"/>
      <c r="B148" s="17" t="s">
        <v>79</v>
      </c>
      <c r="C148" s="3" t="s">
        <v>84</v>
      </c>
      <c r="D148" s="3"/>
      <c r="E148" s="3" t="s">
        <v>23</v>
      </c>
      <c r="F148" s="3">
        <v>2</v>
      </c>
      <c r="G148" s="3" t="s">
        <v>26</v>
      </c>
      <c r="H148" s="5" t="s">
        <v>28</v>
      </c>
      <c r="I148" s="75">
        <v>0</v>
      </c>
      <c r="J148" s="75">
        <f t="shared" ref="J148:J149" si="26">I148*0.75</f>
        <v>0</v>
      </c>
      <c r="K148" s="75">
        <f t="shared" ref="K148:K149" si="27">I148*0.25</f>
        <v>0</v>
      </c>
      <c r="L148" s="75">
        <f t="shared" si="25"/>
        <v>0</v>
      </c>
      <c r="M148" s="75">
        <f t="shared" ref="M148:M149" si="28">I148</f>
        <v>0</v>
      </c>
      <c r="N148" s="75">
        <v>0</v>
      </c>
      <c r="O148" s="14"/>
    </row>
    <row r="149" spans="1:15" x14ac:dyDescent="0.25">
      <c r="A149" s="111"/>
      <c r="B149" s="17" t="s">
        <v>79</v>
      </c>
      <c r="C149" s="3" t="s">
        <v>85</v>
      </c>
      <c r="D149" s="3"/>
      <c r="E149" s="3" t="s">
        <v>22</v>
      </c>
      <c r="F149" s="3">
        <v>6</v>
      </c>
      <c r="G149" s="3" t="s">
        <v>25</v>
      </c>
      <c r="H149" s="17" t="s">
        <v>159</v>
      </c>
      <c r="I149" s="75">
        <v>0</v>
      </c>
      <c r="J149" s="75">
        <f t="shared" si="26"/>
        <v>0</v>
      </c>
      <c r="K149" s="75">
        <f t="shared" si="27"/>
        <v>0</v>
      </c>
      <c r="L149" s="75">
        <f>I149*0</f>
        <v>0</v>
      </c>
      <c r="M149" s="75">
        <f t="shared" si="28"/>
        <v>0</v>
      </c>
      <c r="N149" s="75">
        <v>0</v>
      </c>
      <c r="O149" s="14"/>
    </row>
    <row r="150" spans="1:15" x14ac:dyDescent="0.25">
      <c r="A150" s="111"/>
      <c r="B150" s="17" t="s">
        <v>80</v>
      </c>
      <c r="C150" s="3" t="s">
        <v>86</v>
      </c>
      <c r="D150" s="3"/>
      <c r="E150" s="3" t="s">
        <v>22</v>
      </c>
      <c r="F150" s="3">
        <v>6</v>
      </c>
      <c r="G150" s="3" t="s">
        <v>25</v>
      </c>
      <c r="H150" s="17" t="s">
        <v>159</v>
      </c>
      <c r="I150" s="75">
        <v>0</v>
      </c>
      <c r="J150" s="75">
        <f>I150*0.85</f>
        <v>0</v>
      </c>
      <c r="K150" s="75">
        <f>I150*0.05</f>
        <v>0</v>
      </c>
      <c r="L150" s="75">
        <f>I150*0.1</f>
        <v>0</v>
      </c>
      <c r="M150" s="75">
        <f>I150*0</f>
        <v>0</v>
      </c>
      <c r="N150" s="75">
        <v>0</v>
      </c>
      <c r="O150" s="14"/>
    </row>
    <row r="151" spans="1:15" x14ac:dyDescent="0.25">
      <c r="A151" s="111"/>
      <c r="B151" s="17" t="s">
        <v>80</v>
      </c>
      <c r="C151" s="3" t="s">
        <v>87</v>
      </c>
      <c r="D151" s="3"/>
      <c r="E151" s="3" t="s">
        <v>22</v>
      </c>
      <c r="F151" s="3">
        <v>6</v>
      </c>
      <c r="G151" s="3" t="s">
        <v>25</v>
      </c>
      <c r="H151" s="17" t="s">
        <v>159</v>
      </c>
      <c r="I151" s="75">
        <v>0</v>
      </c>
      <c r="J151" s="75">
        <f>I151*0.85</f>
        <v>0</v>
      </c>
      <c r="K151" s="75">
        <f>I151*0.05</f>
        <v>0</v>
      </c>
      <c r="L151" s="75">
        <f>I151*0.1</f>
        <v>0</v>
      </c>
      <c r="M151" s="75">
        <f>I151*0</f>
        <v>0</v>
      </c>
      <c r="N151" s="75">
        <v>0</v>
      </c>
      <c r="O151" s="14"/>
    </row>
    <row r="152" spans="1:15" x14ac:dyDescent="0.25">
      <c r="A152" s="111"/>
      <c r="B152" s="17" t="s">
        <v>80</v>
      </c>
      <c r="C152" s="3" t="s">
        <v>88</v>
      </c>
      <c r="D152" s="3"/>
      <c r="E152" s="3" t="s">
        <v>22</v>
      </c>
      <c r="F152" s="3">
        <v>6</v>
      </c>
      <c r="G152" s="3" t="s">
        <v>25</v>
      </c>
      <c r="H152" s="17" t="s">
        <v>159</v>
      </c>
      <c r="I152" s="75">
        <v>0</v>
      </c>
      <c r="J152" s="75">
        <v>0</v>
      </c>
      <c r="K152" s="75">
        <f>I152*0.05</f>
        <v>0</v>
      </c>
      <c r="L152" s="75">
        <f>I152*0.1</f>
        <v>0</v>
      </c>
      <c r="M152" s="75">
        <f>I152*0</f>
        <v>0</v>
      </c>
      <c r="N152" s="75">
        <v>0</v>
      </c>
      <c r="O152" s="14"/>
    </row>
    <row r="153" spans="1:15" x14ac:dyDescent="0.25">
      <c r="A153" s="111"/>
      <c r="B153" s="17" t="s">
        <v>80</v>
      </c>
      <c r="C153" s="3" t="s">
        <v>89</v>
      </c>
      <c r="D153" s="3"/>
      <c r="E153" s="3" t="s">
        <v>22</v>
      </c>
      <c r="F153" s="3">
        <v>6</v>
      </c>
      <c r="G153" s="3" t="s">
        <v>25</v>
      </c>
      <c r="H153" s="17" t="s">
        <v>159</v>
      </c>
      <c r="I153" s="75">
        <v>0</v>
      </c>
      <c r="J153" s="75">
        <v>0</v>
      </c>
      <c r="K153" s="75">
        <v>0</v>
      </c>
      <c r="L153" s="75">
        <v>0</v>
      </c>
      <c r="M153" s="75">
        <v>0</v>
      </c>
      <c r="N153" s="75">
        <v>0</v>
      </c>
      <c r="O153" s="14"/>
    </row>
    <row r="154" spans="1:15" x14ac:dyDescent="0.25">
      <c r="A154" s="111"/>
      <c r="B154" s="17" t="s">
        <v>81</v>
      </c>
      <c r="C154" s="3" t="s">
        <v>90</v>
      </c>
      <c r="D154" s="3"/>
      <c r="E154" s="3" t="s">
        <v>22</v>
      </c>
      <c r="F154" s="3">
        <v>6</v>
      </c>
      <c r="G154" s="3" t="s">
        <v>25</v>
      </c>
      <c r="H154" s="17" t="s">
        <v>160</v>
      </c>
      <c r="I154" s="75">
        <v>0</v>
      </c>
      <c r="J154" s="75">
        <f>I154*0.85</f>
        <v>0</v>
      </c>
      <c r="K154" s="75">
        <f>I154*0.25</f>
        <v>0</v>
      </c>
      <c r="L154" s="75">
        <f>I154/90*5</f>
        <v>0</v>
      </c>
      <c r="M154" s="75">
        <f>I154/90*5</f>
        <v>0</v>
      </c>
      <c r="N154" s="75">
        <v>0</v>
      </c>
      <c r="O154" s="14"/>
    </row>
    <row r="155" spans="1:15" x14ac:dyDescent="0.25">
      <c r="O155" s="14"/>
    </row>
    <row r="156" spans="1:15" x14ac:dyDescent="0.25"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4"/>
    </row>
    <row r="157" spans="1:15" ht="15" customHeight="1" x14ac:dyDescent="0.25">
      <c r="A157" s="111" t="s">
        <v>29</v>
      </c>
      <c r="B157" s="105" t="s">
        <v>9</v>
      </c>
      <c r="C157" s="105" t="s">
        <v>10</v>
      </c>
      <c r="D157" s="101" t="s">
        <v>130</v>
      </c>
      <c r="E157" s="106" t="s">
        <v>73</v>
      </c>
      <c r="F157" s="106"/>
      <c r="G157" s="106"/>
      <c r="H157" s="106"/>
      <c r="I157" s="106" t="s">
        <v>14</v>
      </c>
      <c r="J157" s="106"/>
      <c r="K157" s="106"/>
      <c r="L157" s="106"/>
      <c r="M157" s="106"/>
      <c r="N157" s="105" t="s">
        <v>8</v>
      </c>
      <c r="O157" s="14"/>
    </row>
    <row r="158" spans="1:15" ht="15" customHeight="1" x14ac:dyDescent="0.25">
      <c r="A158" s="111"/>
      <c r="B158" s="105"/>
      <c r="C158" s="105"/>
      <c r="D158" s="102"/>
      <c r="E158" s="108" t="s">
        <v>11</v>
      </c>
      <c r="F158" s="108" t="s">
        <v>12</v>
      </c>
      <c r="G158" s="108" t="s">
        <v>13</v>
      </c>
      <c r="H158" s="108" t="s">
        <v>157</v>
      </c>
      <c r="I158" s="108" t="s">
        <v>4</v>
      </c>
      <c r="J158" s="110" t="s">
        <v>3</v>
      </c>
      <c r="K158" s="110"/>
      <c r="L158" s="110" t="s">
        <v>2</v>
      </c>
      <c r="M158" s="110"/>
      <c r="N158" s="105"/>
      <c r="O158" s="14"/>
    </row>
    <row r="159" spans="1:15" ht="48" x14ac:dyDescent="0.25">
      <c r="A159" s="111"/>
      <c r="B159" s="105"/>
      <c r="C159" s="105"/>
      <c r="D159" s="103"/>
      <c r="E159" s="109"/>
      <c r="F159" s="109"/>
      <c r="G159" s="109"/>
      <c r="H159" s="109"/>
      <c r="I159" s="109"/>
      <c r="J159" s="18" t="s">
        <v>5</v>
      </c>
      <c r="K159" s="18" t="s">
        <v>6</v>
      </c>
      <c r="L159" s="18" t="s">
        <v>95</v>
      </c>
      <c r="M159" s="18" t="s">
        <v>7</v>
      </c>
      <c r="N159" s="105"/>
      <c r="O159" s="14"/>
    </row>
    <row r="160" spans="1:15" x14ac:dyDescent="0.25">
      <c r="A160" s="111"/>
      <c r="B160" s="17" t="s">
        <v>74</v>
      </c>
      <c r="C160" s="3" t="s">
        <v>75</v>
      </c>
      <c r="D160" s="3"/>
      <c r="E160" s="3" t="s">
        <v>21</v>
      </c>
      <c r="F160" s="3">
        <v>4</v>
      </c>
      <c r="G160" s="4" t="s">
        <v>24</v>
      </c>
      <c r="H160" s="4" t="s">
        <v>27</v>
      </c>
      <c r="I160" s="74">
        <f>SUM(I6,I27,I46,I65,I84,I103,I122,I141)</f>
        <v>5264</v>
      </c>
      <c r="J160" s="74">
        <f>SUM(J6,J27,J46,J65,J84,J103,J122,J141)</f>
        <v>5000</v>
      </c>
      <c r="K160" s="74">
        <f>SUM(K6,K27,K46,K65,K84,K103,K122,K141)</f>
        <v>0</v>
      </c>
      <c r="L160" s="74">
        <f>SUM(L6,L27,L46,L65,L84,L103,L122,L141)</f>
        <v>264</v>
      </c>
      <c r="M160" s="74">
        <f>SUM(M6,M27,M46,M65,M84,M103,M122,M141)</f>
        <v>0</v>
      </c>
      <c r="N160" s="74">
        <v>0</v>
      </c>
      <c r="O160" s="14"/>
    </row>
    <row r="161" spans="1:15" x14ac:dyDescent="0.25">
      <c r="A161" s="111"/>
      <c r="B161" s="17" t="s">
        <v>74</v>
      </c>
      <c r="C161" s="3" t="s">
        <v>76</v>
      </c>
      <c r="D161" s="3"/>
      <c r="E161" s="3" t="s">
        <v>23</v>
      </c>
      <c r="F161" s="3">
        <v>2</v>
      </c>
      <c r="G161" s="3" t="s">
        <v>26</v>
      </c>
      <c r="H161" s="5" t="s">
        <v>28</v>
      </c>
      <c r="I161" s="74">
        <f t="shared" ref="I161:I173" si="29">SUM(I7,I28,I47,I66,I85,I104,I123,I142)</f>
        <v>7000</v>
      </c>
      <c r="J161" s="74">
        <f t="shared" ref="J161:M173" si="30">SUM(J7,J28,J47,J66,J85,J104,J123,J142)</f>
        <v>5950</v>
      </c>
      <c r="K161" s="74">
        <f t="shared" si="30"/>
        <v>920</v>
      </c>
      <c r="L161" s="74">
        <f t="shared" si="30"/>
        <v>130</v>
      </c>
      <c r="M161" s="74">
        <f t="shared" si="30"/>
        <v>0</v>
      </c>
      <c r="N161" s="74">
        <v>0</v>
      </c>
      <c r="O161" s="14"/>
    </row>
    <row r="162" spans="1:15" x14ac:dyDescent="0.25">
      <c r="A162" s="111"/>
      <c r="B162" s="17" t="s">
        <v>77</v>
      </c>
      <c r="C162" s="3" t="s">
        <v>82</v>
      </c>
      <c r="D162" s="3"/>
      <c r="E162" s="3" t="s">
        <v>21</v>
      </c>
      <c r="F162" s="3">
        <v>4</v>
      </c>
      <c r="G162" s="4" t="s">
        <v>24</v>
      </c>
      <c r="H162" s="4" t="s">
        <v>27</v>
      </c>
      <c r="I162" s="74">
        <f t="shared" si="29"/>
        <v>3159</v>
      </c>
      <c r="J162" s="74">
        <f t="shared" si="30"/>
        <v>3000</v>
      </c>
      <c r="K162" s="74">
        <f t="shared" si="30"/>
        <v>0</v>
      </c>
      <c r="L162" s="74">
        <f t="shared" si="30"/>
        <v>159</v>
      </c>
      <c r="M162" s="74">
        <f t="shared" si="30"/>
        <v>0</v>
      </c>
      <c r="N162" s="74">
        <v>0</v>
      </c>
      <c r="O162" s="14"/>
    </row>
    <row r="163" spans="1:15" ht="15" customHeight="1" x14ac:dyDescent="0.25">
      <c r="A163" s="111"/>
      <c r="B163" s="17" t="s">
        <v>78</v>
      </c>
      <c r="C163" s="3" t="s">
        <v>83</v>
      </c>
      <c r="D163" s="3"/>
      <c r="E163" s="3" t="s">
        <v>21</v>
      </c>
      <c r="F163" s="3">
        <v>4</v>
      </c>
      <c r="G163" s="4" t="s">
        <v>24</v>
      </c>
      <c r="H163" s="4" t="s">
        <v>27</v>
      </c>
      <c r="I163" s="74">
        <f t="shared" si="29"/>
        <v>15662</v>
      </c>
      <c r="J163" s="74">
        <f t="shared" si="30"/>
        <v>14878</v>
      </c>
      <c r="K163" s="74">
        <f t="shared" si="30"/>
        <v>0</v>
      </c>
      <c r="L163" s="74">
        <f t="shared" si="30"/>
        <v>784</v>
      </c>
      <c r="M163" s="74">
        <f t="shared" si="30"/>
        <v>0</v>
      </c>
      <c r="N163" s="74">
        <v>0</v>
      </c>
      <c r="O163" s="14"/>
    </row>
    <row r="164" spans="1:15" x14ac:dyDescent="0.25">
      <c r="A164" s="111"/>
      <c r="B164" s="17" t="s">
        <v>79</v>
      </c>
      <c r="C164" s="3" t="s">
        <v>72</v>
      </c>
      <c r="D164" s="3"/>
      <c r="E164" s="3" t="s">
        <v>21</v>
      </c>
      <c r="F164" s="3">
        <v>4</v>
      </c>
      <c r="G164" s="4" t="s">
        <v>24</v>
      </c>
      <c r="H164" s="4" t="s">
        <v>27</v>
      </c>
      <c r="I164" s="74">
        <f t="shared" si="29"/>
        <v>2106</v>
      </c>
      <c r="J164" s="74">
        <f t="shared" si="30"/>
        <v>2000</v>
      </c>
      <c r="K164" s="74">
        <f t="shared" si="30"/>
        <v>0</v>
      </c>
      <c r="L164" s="74">
        <f t="shared" si="30"/>
        <v>0</v>
      </c>
      <c r="M164" s="74">
        <f t="shared" si="30"/>
        <v>106</v>
      </c>
      <c r="N164" s="74">
        <v>0</v>
      </c>
      <c r="O164" s="14"/>
    </row>
    <row r="165" spans="1:15" x14ac:dyDescent="0.25">
      <c r="A165" s="111"/>
      <c r="B165" s="17" t="s">
        <v>79</v>
      </c>
      <c r="C165" s="3" t="s">
        <v>72</v>
      </c>
      <c r="D165" s="3"/>
      <c r="E165" s="6" t="s">
        <v>23</v>
      </c>
      <c r="F165" s="3">
        <v>2</v>
      </c>
      <c r="G165" s="3" t="s">
        <v>26</v>
      </c>
      <c r="H165" s="5" t="s">
        <v>28</v>
      </c>
      <c r="I165" s="74">
        <f t="shared" si="29"/>
        <v>1220</v>
      </c>
      <c r="J165" s="74">
        <f t="shared" si="30"/>
        <v>1037</v>
      </c>
      <c r="K165" s="74">
        <f t="shared" si="30"/>
        <v>91.5</v>
      </c>
      <c r="L165" s="74">
        <f t="shared" si="30"/>
        <v>0</v>
      </c>
      <c r="M165" s="74">
        <f t="shared" si="30"/>
        <v>91.5</v>
      </c>
      <c r="N165" s="74">
        <v>0</v>
      </c>
      <c r="O165" s="14"/>
    </row>
    <row r="166" spans="1:15" x14ac:dyDescent="0.25">
      <c r="A166" s="111"/>
      <c r="B166" s="17" t="s">
        <v>79</v>
      </c>
      <c r="C166" s="3" t="s">
        <v>0</v>
      </c>
      <c r="D166" s="3"/>
      <c r="E166" s="3" t="s">
        <v>23</v>
      </c>
      <c r="F166" s="3">
        <v>2</v>
      </c>
      <c r="G166" s="3" t="s">
        <v>26</v>
      </c>
      <c r="H166" s="5" t="s">
        <v>28</v>
      </c>
      <c r="I166" s="74">
        <f t="shared" si="29"/>
        <v>2000</v>
      </c>
      <c r="J166" s="74">
        <f t="shared" si="30"/>
        <v>1700</v>
      </c>
      <c r="K166" s="74">
        <f t="shared" si="30"/>
        <v>140</v>
      </c>
      <c r="L166" s="74">
        <f t="shared" si="30"/>
        <v>40</v>
      </c>
      <c r="M166" s="74">
        <f t="shared" si="30"/>
        <v>120</v>
      </c>
      <c r="N166" s="74">
        <v>0</v>
      </c>
      <c r="O166" s="14"/>
    </row>
    <row r="167" spans="1:15" ht="15" customHeight="1" x14ac:dyDescent="0.25">
      <c r="A167" s="111"/>
      <c r="B167" s="17" t="s">
        <v>79</v>
      </c>
      <c r="C167" s="3" t="s">
        <v>84</v>
      </c>
      <c r="D167" s="3"/>
      <c r="E167" s="3" t="s">
        <v>23</v>
      </c>
      <c r="F167" s="3">
        <v>2</v>
      </c>
      <c r="G167" s="3" t="s">
        <v>26</v>
      </c>
      <c r="H167" s="5" t="s">
        <v>28</v>
      </c>
      <c r="I167" s="74">
        <f t="shared" si="29"/>
        <v>2000</v>
      </c>
      <c r="J167" s="74">
        <f t="shared" si="30"/>
        <v>1700</v>
      </c>
      <c r="K167" s="74">
        <f t="shared" si="30"/>
        <v>166</v>
      </c>
      <c r="L167" s="74">
        <f t="shared" si="30"/>
        <v>34</v>
      </c>
      <c r="M167" s="74">
        <f t="shared" si="30"/>
        <v>100</v>
      </c>
      <c r="N167" s="74">
        <v>0</v>
      </c>
      <c r="O167" s="14"/>
    </row>
    <row r="168" spans="1:15" x14ac:dyDescent="0.25">
      <c r="A168" s="111"/>
      <c r="B168" s="17" t="s">
        <v>79</v>
      </c>
      <c r="C168" s="3" t="s">
        <v>85</v>
      </c>
      <c r="D168" s="3"/>
      <c r="E168" s="3" t="s">
        <v>22</v>
      </c>
      <c r="F168" s="3">
        <v>6</v>
      </c>
      <c r="G168" s="3" t="s">
        <v>25</v>
      </c>
      <c r="H168" s="17" t="s">
        <v>159</v>
      </c>
      <c r="I168" s="74">
        <f t="shared" si="29"/>
        <v>2181.8200000000002</v>
      </c>
      <c r="J168" s="74">
        <f t="shared" si="30"/>
        <v>900</v>
      </c>
      <c r="K168" s="74">
        <f t="shared" si="30"/>
        <v>300</v>
      </c>
      <c r="L168" s="74">
        <f t="shared" si="30"/>
        <v>0</v>
      </c>
      <c r="M168" s="74">
        <f t="shared" si="30"/>
        <v>981.82</v>
      </c>
      <c r="N168" s="74">
        <v>0</v>
      </c>
      <c r="O168" s="14"/>
    </row>
    <row r="169" spans="1:15" x14ac:dyDescent="0.25">
      <c r="A169" s="111"/>
      <c r="B169" s="17" t="s">
        <v>80</v>
      </c>
      <c r="C169" s="3" t="s">
        <v>86</v>
      </c>
      <c r="D169" s="3"/>
      <c r="E169" s="3" t="s">
        <v>22</v>
      </c>
      <c r="F169" s="3">
        <v>6</v>
      </c>
      <c r="G169" s="3" t="s">
        <v>25</v>
      </c>
      <c r="H169" s="17" t="s">
        <v>159</v>
      </c>
      <c r="I169" s="74">
        <f t="shared" si="29"/>
        <v>8517.86</v>
      </c>
      <c r="J169" s="74">
        <f>SUM(J15,J36,J55,J74,J93,J112,J131,J150)</f>
        <v>3194.2</v>
      </c>
      <c r="K169" s="74">
        <f t="shared" si="30"/>
        <v>1064.73</v>
      </c>
      <c r="L169" s="74">
        <f t="shared" si="30"/>
        <v>0</v>
      </c>
      <c r="M169" s="74">
        <f t="shared" si="30"/>
        <v>4258.93</v>
      </c>
      <c r="N169" s="74">
        <v>0</v>
      </c>
      <c r="O169" s="14"/>
    </row>
    <row r="170" spans="1:15" x14ac:dyDescent="0.25">
      <c r="A170" s="111"/>
      <c r="B170" s="17" t="s">
        <v>80</v>
      </c>
      <c r="C170" s="3" t="s">
        <v>87</v>
      </c>
      <c r="D170" s="3"/>
      <c r="E170" s="3" t="s">
        <v>22</v>
      </c>
      <c r="F170" s="3">
        <v>6</v>
      </c>
      <c r="G170" s="3" t="s">
        <v>25</v>
      </c>
      <c r="H170" s="17" t="s">
        <v>159</v>
      </c>
      <c r="I170" s="74">
        <f t="shared" si="29"/>
        <v>1666.67</v>
      </c>
      <c r="J170" s="74">
        <f t="shared" si="30"/>
        <v>750</v>
      </c>
      <c r="K170" s="74">
        <f t="shared" si="30"/>
        <v>250</v>
      </c>
      <c r="L170" s="74">
        <f t="shared" si="30"/>
        <v>0</v>
      </c>
      <c r="M170" s="74">
        <f t="shared" si="30"/>
        <v>666.67</v>
      </c>
      <c r="N170" s="74">
        <v>0</v>
      </c>
      <c r="O170" s="14"/>
    </row>
    <row r="171" spans="1:15" x14ac:dyDescent="0.25">
      <c r="A171" s="111"/>
      <c r="B171" s="17" t="s">
        <v>80</v>
      </c>
      <c r="C171" s="3" t="s">
        <v>88</v>
      </c>
      <c r="D171" s="3"/>
      <c r="E171" s="3" t="s">
        <v>22</v>
      </c>
      <c r="F171" s="3">
        <v>6</v>
      </c>
      <c r="G171" s="3" t="s">
        <v>25</v>
      </c>
      <c r="H171" s="17" t="s">
        <v>159</v>
      </c>
      <c r="I171" s="74">
        <f t="shared" si="29"/>
        <v>3400</v>
      </c>
      <c r="J171" s="74">
        <f t="shared" si="30"/>
        <v>1275</v>
      </c>
      <c r="K171" s="74">
        <f t="shared" si="30"/>
        <v>425</v>
      </c>
      <c r="L171" s="74">
        <f t="shared" si="30"/>
        <v>0</v>
      </c>
      <c r="M171" s="74">
        <f t="shared" si="30"/>
        <v>1700</v>
      </c>
      <c r="N171" s="74">
        <v>0</v>
      </c>
      <c r="O171" s="14"/>
    </row>
    <row r="172" spans="1:15" x14ac:dyDescent="0.25">
      <c r="A172" s="111"/>
      <c r="B172" s="17" t="s">
        <v>80</v>
      </c>
      <c r="C172" s="3" t="s">
        <v>89</v>
      </c>
      <c r="D172" s="3"/>
      <c r="E172" s="3" t="s">
        <v>22</v>
      </c>
      <c r="F172" s="3">
        <v>6</v>
      </c>
      <c r="G172" s="3" t="s">
        <v>25</v>
      </c>
      <c r="H172" s="17" t="s">
        <v>159</v>
      </c>
      <c r="I172" s="74">
        <f t="shared" si="29"/>
        <v>2700</v>
      </c>
      <c r="J172" s="74">
        <f t="shared" si="30"/>
        <v>2025</v>
      </c>
      <c r="K172" s="74">
        <f t="shared" si="30"/>
        <v>675</v>
      </c>
      <c r="L172" s="74">
        <f t="shared" si="30"/>
        <v>0</v>
      </c>
      <c r="M172" s="74">
        <f t="shared" si="30"/>
        <v>0</v>
      </c>
      <c r="N172" s="74">
        <v>0</v>
      </c>
      <c r="O172" s="14"/>
    </row>
    <row r="173" spans="1:15" x14ac:dyDescent="0.25">
      <c r="A173" s="111"/>
      <c r="B173" s="17" t="s">
        <v>81</v>
      </c>
      <c r="C173" s="3" t="s">
        <v>90</v>
      </c>
      <c r="D173" s="3"/>
      <c r="E173" s="3" t="s">
        <v>22</v>
      </c>
      <c r="F173" s="3">
        <v>6</v>
      </c>
      <c r="G173" s="3" t="s">
        <v>25</v>
      </c>
      <c r="H173" s="17" t="s">
        <v>160</v>
      </c>
      <c r="I173" s="74">
        <f t="shared" si="29"/>
        <v>575.67999999999995</v>
      </c>
      <c r="J173" s="74">
        <f t="shared" si="30"/>
        <v>388.58000000000004</v>
      </c>
      <c r="K173" s="74">
        <f t="shared" si="30"/>
        <v>129.52000000000001</v>
      </c>
      <c r="L173" s="74">
        <f t="shared" si="30"/>
        <v>0</v>
      </c>
      <c r="M173" s="74">
        <f t="shared" si="30"/>
        <v>57.58</v>
      </c>
      <c r="N173" s="74">
        <v>0</v>
      </c>
      <c r="O173" s="14"/>
    </row>
    <row r="175" spans="1:15" x14ac:dyDescent="0.25">
      <c r="I175" s="13"/>
      <c r="J175" s="13"/>
      <c r="K175" s="13"/>
      <c r="L175" s="13"/>
    </row>
  </sheetData>
  <mergeCells count="135">
    <mergeCell ref="A138:A154"/>
    <mergeCell ref="A157:A173"/>
    <mergeCell ref="L158:M158"/>
    <mergeCell ref="I158:I159"/>
    <mergeCell ref="J158:K158"/>
    <mergeCell ref="B138:B140"/>
    <mergeCell ref="C138:C140"/>
    <mergeCell ref="E138:H138"/>
    <mergeCell ref="I138:M138"/>
    <mergeCell ref="E158:E159"/>
    <mergeCell ref="F158:F159"/>
    <mergeCell ref="G158:G159"/>
    <mergeCell ref="H158:H159"/>
    <mergeCell ref="B156:N156"/>
    <mergeCell ref="E139:E140"/>
    <mergeCell ref="F139:F140"/>
    <mergeCell ref="G139:G140"/>
    <mergeCell ref="H139:H140"/>
    <mergeCell ref="I139:I140"/>
    <mergeCell ref="J139:K139"/>
    <mergeCell ref="L139:M139"/>
    <mergeCell ref="I157:M157"/>
    <mergeCell ref="N157:N159"/>
    <mergeCell ref="N138:N140"/>
    <mergeCell ref="A3:A19"/>
    <mergeCell ref="A24:A40"/>
    <mergeCell ref="A43:A59"/>
    <mergeCell ref="A62:A78"/>
    <mergeCell ref="A81:A97"/>
    <mergeCell ref="E120:E121"/>
    <mergeCell ref="F120:F121"/>
    <mergeCell ref="G120:G121"/>
    <mergeCell ref="H120:H121"/>
    <mergeCell ref="B118:N118"/>
    <mergeCell ref="E101:E102"/>
    <mergeCell ref="A100:A116"/>
    <mergeCell ref="A119:A135"/>
    <mergeCell ref="F101:F102"/>
    <mergeCell ref="G101:G102"/>
    <mergeCell ref="H101:H102"/>
    <mergeCell ref="I101:I102"/>
    <mergeCell ref="J101:K101"/>
    <mergeCell ref="L120:M120"/>
    <mergeCell ref="I120:I121"/>
    <mergeCell ref="J120:K120"/>
    <mergeCell ref="N119:N121"/>
    <mergeCell ref="G82:G83"/>
    <mergeCell ref="H82:H83"/>
    <mergeCell ref="I82:I83"/>
    <mergeCell ref="J82:K82"/>
    <mergeCell ref="L82:M82"/>
    <mergeCell ref="B80:N80"/>
    <mergeCell ref="B81:B83"/>
    <mergeCell ref="C81:C83"/>
    <mergeCell ref="E81:H81"/>
    <mergeCell ref="I81:M81"/>
    <mergeCell ref="N81:N83"/>
    <mergeCell ref="E82:E83"/>
    <mergeCell ref="F82:F83"/>
    <mergeCell ref="I63:I64"/>
    <mergeCell ref="J63:K63"/>
    <mergeCell ref="L63:M63"/>
    <mergeCell ref="B62:B64"/>
    <mergeCell ref="C62:C64"/>
    <mergeCell ref="E62:H62"/>
    <mergeCell ref="I62:M62"/>
    <mergeCell ref="C3:C5"/>
    <mergeCell ref="E3:H3"/>
    <mergeCell ref="I3:M3"/>
    <mergeCell ref="B23:N23"/>
    <mergeCell ref="B24:B26"/>
    <mergeCell ref="C24:C26"/>
    <mergeCell ref="E24:H24"/>
    <mergeCell ref="I24:M24"/>
    <mergeCell ref="N24:N26"/>
    <mergeCell ref="E25:E26"/>
    <mergeCell ref="F25:F26"/>
    <mergeCell ref="L4:M4"/>
    <mergeCell ref="B3:B5"/>
    <mergeCell ref="E4:E5"/>
    <mergeCell ref="F4:F5"/>
    <mergeCell ref="N3:N5"/>
    <mergeCell ref="G25:G26"/>
    <mergeCell ref="J4:K4"/>
    <mergeCell ref="L44:M44"/>
    <mergeCell ref="B61:N61"/>
    <mergeCell ref="E44:E45"/>
    <mergeCell ref="F44:F45"/>
    <mergeCell ref="G44:G45"/>
    <mergeCell ref="H44:H45"/>
    <mergeCell ref="I44:I45"/>
    <mergeCell ref="J44:K44"/>
    <mergeCell ref="H25:H26"/>
    <mergeCell ref="I25:I26"/>
    <mergeCell ref="J25:K25"/>
    <mergeCell ref="L25:M25"/>
    <mergeCell ref="G4:G5"/>
    <mergeCell ref="D3:D5"/>
    <mergeCell ref="D24:D26"/>
    <mergeCell ref="D43:D45"/>
    <mergeCell ref="B99:N99"/>
    <mergeCell ref="B100:B102"/>
    <mergeCell ref="C100:C102"/>
    <mergeCell ref="E100:H100"/>
    <mergeCell ref="I100:M100"/>
    <mergeCell ref="N100:N102"/>
    <mergeCell ref="B119:B121"/>
    <mergeCell ref="C119:C121"/>
    <mergeCell ref="E119:H119"/>
    <mergeCell ref="I119:M119"/>
    <mergeCell ref="L101:M101"/>
    <mergeCell ref="D62:D64"/>
    <mergeCell ref="D81:D83"/>
    <mergeCell ref="D100:D102"/>
    <mergeCell ref="D119:D121"/>
    <mergeCell ref="D138:D140"/>
    <mergeCell ref="D157:D159"/>
    <mergeCell ref="B2:G2"/>
    <mergeCell ref="B157:B159"/>
    <mergeCell ref="C157:C159"/>
    <mergeCell ref="E157:H157"/>
    <mergeCell ref="B42:N42"/>
    <mergeCell ref="B43:B45"/>
    <mergeCell ref="C43:C45"/>
    <mergeCell ref="E43:H43"/>
    <mergeCell ref="I43:M43"/>
    <mergeCell ref="N43:N45"/>
    <mergeCell ref="N62:N64"/>
    <mergeCell ref="E63:E64"/>
    <mergeCell ref="F63:F64"/>
    <mergeCell ref="G63:G64"/>
    <mergeCell ref="H63:H64"/>
    <mergeCell ref="H4:H5"/>
    <mergeCell ref="I4:I5"/>
    <mergeCell ref="B137:N137"/>
  </mergeCells>
  <pageMargins left="0.7" right="0.7" top="0.78740157499999996" bottom="0.78740157499999996" header="0.3" footer="0.3"/>
  <pageSetup paperSize="9" scale="70" fitToWidth="0" fitToHeight="0" orientation="landscape" r:id="rId1"/>
  <rowBreaks count="8" manualBreakCount="8">
    <brk id="19" max="16383" man="1"/>
    <brk id="40" max="16383" man="1"/>
    <brk id="59" max="16383" man="1"/>
    <brk id="78" max="16383" man="1"/>
    <brk id="97" max="16383" man="1"/>
    <brk id="116" max="16383" man="1"/>
    <brk id="135" max="16383" man="1"/>
    <brk id="1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5"/>
  <sheetViews>
    <sheetView topLeftCell="A67" zoomScaleNormal="100" zoomScaleSheetLayoutView="80" workbookViewId="0">
      <selection activeCell="F63" sqref="F63"/>
    </sheetView>
  </sheetViews>
  <sheetFormatPr defaultRowHeight="15" x14ac:dyDescent="0.25"/>
  <cols>
    <col min="1" max="1" width="9.140625" style="20"/>
    <col min="2" max="11" width="12.7109375" customWidth="1"/>
  </cols>
  <sheetData>
    <row r="2" spans="1:11" x14ac:dyDescent="0.25">
      <c r="B2" s="104" t="s">
        <v>94</v>
      </c>
      <c r="C2" s="104"/>
      <c r="D2" s="104"/>
      <c r="E2" s="104"/>
      <c r="F2" s="104"/>
      <c r="G2" s="104"/>
      <c r="H2" s="104"/>
      <c r="I2" s="104"/>
      <c r="J2" s="104"/>
      <c r="K2" s="104"/>
    </row>
    <row r="3" spans="1:11" x14ac:dyDescent="0.25">
      <c r="A3" s="116">
        <v>2016</v>
      </c>
      <c r="B3" s="105" t="s">
        <v>15</v>
      </c>
      <c r="C3" s="105" t="s">
        <v>16</v>
      </c>
      <c r="D3" s="105" t="s">
        <v>17</v>
      </c>
      <c r="E3" s="105" t="s">
        <v>158</v>
      </c>
      <c r="F3" s="106" t="s">
        <v>1</v>
      </c>
      <c r="G3" s="106"/>
      <c r="H3" s="106"/>
      <c r="I3" s="106"/>
      <c r="J3" s="106"/>
      <c r="K3" s="105" t="s">
        <v>8</v>
      </c>
    </row>
    <row r="4" spans="1:11" x14ac:dyDescent="0.25">
      <c r="A4" s="116"/>
      <c r="B4" s="105"/>
      <c r="C4" s="105"/>
      <c r="D4" s="105"/>
      <c r="E4" s="105"/>
      <c r="F4" s="108" t="s">
        <v>18</v>
      </c>
      <c r="G4" s="110" t="s">
        <v>3</v>
      </c>
      <c r="H4" s="110"/>
      <c r="I4" s="110" t="s">
        <v>2</v>
      </c>
      <c r="J4" s="110"/>
      <c r="K4" s="105"/>
    </row>
    <row r="5" spans="1:11" ht="36" x14ac:dyDescent="0.25">
      <c r="A5" s="116"/>
      <c r="B5" s="105"/>
      <c r="C5" s="105"/>
      <c r="D5" s="105"/>
      <c r="E5" s="105"/>
      <c r="F5" s="109"/>
      <c r="G5" s="18" t="s">
        <v>5</v>
      </c>
      <c r="H5" s="18" t="s">
        <v>6</v>
      </c>
      <c r="I5" s="18" t="s">
        <v>20</v>
      </c>
      <c r="J5" s="18" t="s">
        <v>7</v>
      </c>
      <c r="K5" s="105"/>
    </row>
    <row r="6" spans="1:11" x14ac:dyDescent="0.25">
      <c r="A6" s="116"/>
      <c r="B6" s="1" t="s">
        <v>21</v>
      </c>
      <c r="C6" s="7" t="s">
        <v>32</v>
      </c>
      <c r="D6" s="7" t="s">
        <v>24</v>
      </c>
      <c r="E6" s="7" t="s">
        <v>27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4">
        <v>0</v>
      </c>
    </row>
    <row r="7" spans="1:11" x14ac:dyDescent="0.25">
      <c r="A7" s="116"/>
      <c r="B7" s="112" t="s">
        <v>22</v>
      </c>
      <c r="C7" s="114">
        <v>6</v>
      </c>
      <c r="D7" s="114" t="s">
        <v>31</v>
      </c>
      <c r="E7" s="97" t="s">
        <v>159</v>
      </c>
      <c r="F7" s="74">
        <f>'př. E'!I9+'př. E'!I12+'př. E'!I13+'př. E'!I14+'př. E'!I19</f>
        <v>0</v>
      </c>
      <c r="G7" s="74">
        <f>'př. E'!J9+'př. E'!J12+'př. E'!J13+'př. E'!J14+'př. E'!J19</f>
        <v>0</v>
      </c>
      <c r="H7" s="74">
        <f>'př. E'!K9+'př. E'!K12+'př. E'!K13+'př. E'!K14+'př. E'!K19</f>
        <v>0</v>
      </c>
      <c r="I7" s="74">
        <f>'př. E'!L9+'př. E'!L12+'př. E'!L13+'př. E'!L14+'př. E'!L19</f>
        <v>0</v>
      </c>
      <c r="J7" s="74">
        <f>'př. E'!M9+'př. E'!M12+'př. E'!M13+'př. E'!M14+'př. E'!M19</f>
        <v>0</v>
      </c>
      <c r="K7" s="74">
        <f>'př. E'!N9+'př. E'!N12+'př. E'!N13+'př. E'!N14+'př. E'!N19</f>
        <v>0</v>
      </c>
    </row>
    <row r="8" spans="1:11" x14ac:dyDescent="0.25">
      <c r="A8" s="116"/>
      <c r="B8" s="113"/>
      <c r="C8" s="115"/>
      <c r="D8" s="115"/>
      <c r="E8" s="97" t="s">
        <v>160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</row>
    <row r="9" spans="1:11" x14ac:dyDescent="0.25">
      <c r="A9" s="116"/>
      <c r="B9" s="1" t="s">
        <v>23</v>
      </c>
      <c r="C9" s="7" t="s">
        <v>30</v>
      </c>
      <c r="D9" s="7" t="s">
        <v>26</v>
      </c>
      <c r="E9" s="8" t="s">
        <v>28</v>
      </c>
      <c r="F9" s="74">
        <f>'př. E'!I8+'př. E'!I10+'př. E'!I11</f>
        <v>0</v>
      </c>
      <c r="G9" s="74">
        <f>'př. E'!J8+'př. E'!J10+'př. E'!J11</f>
        <v>0</v>
      </c>
      <c r="H9" s="74">
        <f>'př. E'!K8+'př. E'!K10+'př. E'!K11</f>
        <v>0</v>
      </c>
      <c r="I9" s="74">
        <f>'př. E'!L8+'př. E'!L10+'př. E'!L11</f>
        <v>0</v>
      </c>
      <c r="J9" s="74">
        <f>'př. E'!M8+'př. E'!M10+'př. E'!M11</f>
        <v>0</v>
      </c>
      <c r="K9" s="74">
        <f>'př. E'!N8+'př. E'!N10+'př. E'!N11</f>
        <v>0</v>
      </c>
    </row>
    <row r="11" spans="1:11" x14ac:dyDescent="0.25">
      <c r="B11" s="107"/>
      <c r="C11" s="107"/>
      <c r="D11" s="107"/>
      <c r="E11" s="107"/>
      <c r="F11" s="107"/>
      <c r="G11" s="107"/>
      <c r="H11" s="107"/>
      <c r="I11" s="107"/>
      <c r="J11" s="107"/>
      <c r="K11" s="107"/>
    </row>
    <row r="12" spans="1:11" x14ac:dyDescent="0.25">
      <c r="A12" s="116">
        <v>2017</v>
      </c>
      <c r="B12" s="105" t="s">
        <v>15</v>
      </c>
      <c r="C12" s="105" t="s">
        <v>16</v>
      </c>
      <c r="D12" s="105" t="s">
        <v>17</v>
      </c>
      <c r="E12" s="105" t="s">
        <v>158</v>
      </c>
      <c r="F12" s="106" t="s">
        <v>1</v>
      </c>
      <c r="G12" s="106"/>
      <c r="H12" s="106"/>
      <c r="I12" s="106"/>
      <c r="J12" s="106"/>
      <c r="K12" s="105" t="s">
        <v>8</v>
      </c>
    </row>
    <row r="13" spans="1:11" x14ac:dyDescent="0.25">
      <c r="A13" s="116"/>
      <c r="B13" s="105"/>
      <c r="C13" s="105"/>
      <c r="D13" s="105"/>
      <c r="E13" s="105"/>
      <c r="F13" s="108" t="s">
        <v>18</v>
      </c>
      <c r="G13" s="110" t="s">
        <v>3</v>
      </c>
      <c r="H13" s="110"/>
      <c r="I13" s="110" t="s">
        <v>2</v>
      </c>
      <c r="J13" s="110"/>
      <c r="K13" s="105"/>
    </row>
    <row r="14" spans="1:11" ht="36" x14ac:dyDescent="0.25">
      <c r="A14" s="116"/>
      <c r="B14" s="105"/>
      <c r="C14" s="105"/>
      <c r="D14" s="105"/>
      <c r="E14" s="105"/>
      <c r="F14" s="109"/>
      <c r="G14" s="18" t="s">
        <v>5</v>
      </c>
      <c r="H14" s="18" t="s">
        <v>6</v>
      </c>
      <c r="I14" s="18" t="s">
        <v>20</v>
      </c>
      <c r="J14" s="18" t="s">
        <v>7</v>
      </c>
      <c r="K14" s="105"/>
    </row>
    <row r="15" spans="1:11" x14ac:dyDescent="0.25">
      <c r="A15" s="116"/>
      <c r="B15" s="1" t="s">
        <v>21</v>
      </c>
      <c r="C15" s="7" t="s">
        <v>32</v>
      </c>
      <c r="D15" s="7" t="s">
        <v>24</v>
      </c>
      <c r="E15" s="7" t="s">
        <v>27</v>
      </c>
      <c r="F15" s="74">
        <f>SUM('př. E'!I27,'př. E'!I29,'př. E'!I30,'př. E'!I31)</f>
        <v>0</v>
      </c>
      <c r="G15" s="74">
        <f>SUM('př. E'!J27,'př. E'!J29,'př. E'!J30,'př. E'!J31)</f>
        <v>0</v>
      </c>
      <c r="H15" s="74">
        <f>SUM('př. E'!K27,'př. E'!K29,'př. E'!K30,'př. E'!K31)</f>
        <v>0</v>
      </c>
      <c r="I15" s="74">
        <f>SUM('př. E'!L27,'př. E'!L29,'př. E'!L30,'př. E'!L31)</f>
        <v>0</v>
      </c>
      <c r="J15" s="74">
        <f>SUM('př. E'!M27,'př. E'!M29,'př. E'!M30,'př. E'!M31)</f>
        <v>0</v>
      </c>
      <c r="K15" s="74">
        <f>'př. E'!N27+'př. E'!N28+'př. E'!N31+'př. E'!N37+'př. E'!N38</f>
        <v>0</v>
      </c>
    </row>
    <row r="16" spans="1:11" x14ac:dyDescent="0.25">
      <c r="A16" s="116"/>
      <c r="B16" s="112" t="s">
        <v>22</v>
      </c>
      <c r="C16" s="114">
        <v>6</v>
      </c>
      <c r="D16" s="114" t="s">
        <v>31</v>
      </c>
      <c r="E16" s="97" t="s">
        <v>159</v>
      </c>
      <c r="F16" s="74">
        <f>SUM('př. E'!I35,'př. E'!I36,'př. E'!I37,'př. E'!I38,'př. E'!I39,'př. E'!I40)</f>
        <v>8184.53</v>
      </c>
      <c r="G16" s="74">
        <f>SUM('př. E'!J35,'př. E'!J36,'př. E'!J37,'př. E'!J38,'př. E'!J39,'př. E'!J40)</f>
        <v>3194.2</v>
      </c>
      <c r="H16" s="74">
        <f>SUM('př. E'!K35,'př. E'!K36,'př. E'!K37,'př. E'!K38,'př. E'!K39,'př. E'!K40)</f>
        <v>1064.73</v>
      </c>
      <c r="I16" s="74">
        <f>SUM('př. E'!L35,'př. E'!L36,'př. E'!L37,'př. E'!L38,'př. E'!L39,'př. E'!L40)</f>
        <v>0</v>
      </c>
      <c r="J16" s="74">
        <f>SUM('př. E'!M35,'př. E'!M36,'př. E'!M37,'př. E'!M38,'př. E'!M39,'př. E'!M40)</f>
        <v>3925.6</v>
      </c>
      <c r="K16" s="74">
        <f>'př. E'!N30+'př. E'!N34+'př. E'!N35+'př. E'!N36+'př. E'!N40+'př. E'!N39</f>
        <v>0</v>
      </c>
    </row>
    <row r="17" spans="1:11" x14ac:dyDescent="0.25">
      <c r="A17" s="116"/>
      <c r="B17" s="113"/>
      <c r="C17" s="115"/>
      <c r="D17" s="115"/>
      <c r="E17" s="97" t="s">
        <v>160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</row>
    <row r="18" spans="1:11" x14ac:dyDescent="0.25">
      <c r="A18" s="116"/>
      <c r="B18" s="1" t="s">
        <v>23</v>
      </c>
      <c r="C18" s="7" t="s">
        <v>30</v>
      </c>
      <c r="D18" s="7" t="s">
        <v>26</v>
      </c>
      <c r="E18" s="8" t="s">
        <v>28</v>
      </c>
      <c r="F18" s="74">
        <f>SUM('př. E'!I28,'př. E'!I32,'př. E'!I33,'př. E'!I34)</f>
        <v>0</v>
      </c>
      <c r="G18" s="74">
        <f>SUM('př. E'!J28,'př. E'!J32,'př. E'!J33,'př. E'!J34)</f>
        <v>0</v>
      </c>
      <c r="H18" s="74">
        <f>SUM('př. E'!K28,'př. E'!K32,'př. E'!K33,'př. E'!K34)</f>
        <v>0</v>
      </c>
      <c r="I18" s="74">
        <f>SUM('př. E'!L28,'př. E'!L32,'př. E'!L33,'př. E'!L34)</f>
        <v>0</v>
      </c>
      <c r="J18" s="74">
        <f>SUM('př. E'!M28,'př. E'!M32,'př. E'!M33,'př. E'!M34)</f>
        <v>0</v>
      </c>
      <c r="K18" s="74">
        <f>'př. E'!N29+'př. E'!N32+'př. E'!N33</f>
        <v>0</v>
      </c>
    </row>
    <row r="20" spans="1:11" x14ac:dyDescent="0.25">
      <c r="B20" s="107"/>
      <c r="C20" s="107"/>
      <c r="D20" s="107"/>
      <c r="E20" s="107"/>
      <c r="F20" s="107"/>
      <c r="G20" s="107"/>
      <c r="H20" s="107"/>
      <c r="I20" s="107"/>
      <c r="J20" s="107"/>
      <c r="K20" s="107"/>
    </row>
    <row r="21" spans="1:11" x14ac:dyDescent="0.25">
      <c r="A21" s="116">
        <v>2018</v>
      </c>
      <c r="B21" s="105" t="s">
        <v>15</v>
      </c>
      <c r="C21" s="105" t="s">
        <v>16</v>
      </c>
      <c r="D21" s="105" t="s">
        <v>17</v>
      </c>
      <c r="E21" s="105" t="s">
        <v>158</v>
      </c>
      <c r="F21" s="106" t="s">
        <v>1</v>
      </c>
      <c r="G21" s="106"/>
      <c r="H21" s="106"/>
      <c r="I21" s="106"/>
      <c r="J21" s="106"/>
      <c r="K21" s="105" t="s">
        <v>8</v>
      </c>
    </row>
    <row r="22" spans="1:11" x14ac:dyDescent="0.25">
      <c r="A22" s="116"/>
      <c r="B22" s="105"/>
      <c r="C22" s="105"/>
      <c r="D22" s="105"/>
      <c r="E22" s="105"/>
      <c r="F22" s="108" t="s">
        <v>18</v>
      </c>
      <c r="G22" s="110" t="s">
        <v>3</v>
      </c>
      <c r="H22" s="110"/>
      <c r="I22" s="110" t="s">
        <v>2</v>
      </c>
      <c r="J22" s="110"/>
      <c r="K22" s="105"/>
    </row>
    <row r="23" spans="1:11" ht="36" x14ac:dyDescent="0.25">
      <c r="A23" s="116"/>
      <c r="B23" s="105"/>
      <c r="C23" s="105"/>
      <c r="D23" s="105"/>
      <c r="E23" s="105"/>
      <c r="F23" s="109"/>
      <c r="G23" s="18" t="s">
        <v>5</v>
      </c>
      <c r="H23" s="18" t="s">
        <v>6</v>
      </c>
      <c r="I23" s="18" t="s">
        <v>20</v>
      </c>
      <c r="J23" s="18" t="s">
        <v>7</v>
      </c>
      <c r="K23" s="105"/>
    </row>
    <row r="24" spans="1:11" x14ac:dyDescent="0.25">
      <c r="A24" s="116"/>
      <c r="B24" s="1" t="s">
        <v>21</v>
      </c>
      <c r="C24" s="7" t="s">
        <v>32</v>
      </c>
      <c r="D24" s="7" t="s">
        <v>24</v>
      </c>
      <c r="E24" s="7" t="s">
        <v>27</v>
      </c>
      <c r="F24" s="74">
        <f>SUM('př. E'!I46,'př. E'!I48,'př. E'!I49,'př. E'!I50)</f>
        <v>7159</v>
      </c>
      <c r="G24" s="74">
        <f>SUM('př. E'!J46,'př. E'!J48,'př. E'!J49,'př. E'!J50)</f>
        <v>6800</v>
      </c>
      <c r="H24" s="74">
        <f>SUM('př. E'!K46,'př. E'!K48,'př. E'!K49,'př. E'!K50)</f>
        <v>0</v>
      </c>
      <c r="I24" s="74">
        <f>SUM('př. E'!L46,'př. E'!L48,'př. E'!L49,'př. E'!L50)</f>
        <v>253</v>
      </c>
      <c r="J24" s="74">
        <f>SUM('př. E'!M46,'př. E'!M48,'př. E'!M49,'př. E'!M50)</f>
        <v>106</v>
      </c>
      <c r="K24" s="74">
        <f>'př. E'!N46+'př. E'!N47+'př. E'!N50+'př. E'!N56+'př. E'!N57</f>
        <v>0</v>
      </c>
    </row>
    <row r="25" spans="1:11" x14ac:dyDescent="0.25">
      <c r="A25" s="116"/>
      <c r="B25" s="112" t="s">
        <v>22</v>
      </c>
      <c r="C25" s="114">
        <v>6</v>
      </c>
      <c r="D25" s="114" t="s">
        <v>31</v>
      </c>
      <c r="E25" s="97" t="s">
        <v>159</v>
      </c>
      <c r="F25" s="74">
        <f>SUM('př. E'!I54,'př. E'!I55,'př. E'!I56,'př. E'!I57,'př. E'!I58,'př. E'!I59)</f>
        <v>6181.82</v>
      </c>
      <c r="G25" s="74">
        <f>SUM('př. E'!J54,'př. E'!J55,'př. E'!J56,'př. E'!J57,'př. E'!J58,'př. E'!J59)</f>
        <v>2400</v>
      </c>
      <c r="H25" s="74">
        <f>SUM('př. E'!K54,'př. E'!K55,'př. E'!K56,'př. E'!K57,'př. E'!K58,'př. E'!K59)</f>
        <v>800</v>
      </c>
      <c r="I25" s="74">
        <f>SUM('př. E'!L54,'př. E'!L55,'př. E'!L56,'př. E'!L57,'př. E'!L58,'př. E'!L59)</f>
        <v>0</v>
      </c>
      <c r="J25" s="74">
        <f>SUM('př. E'!M54,'př. E'!M55,'př. E'!M56,'př. E'!M57,'př. E'!M58,'př. E'!M59)</f>
        <v>2981.82</v>
      </c>
      <c r="K25" s="74">
        <f>'př. E'!N49+'př. E'!N53+'př. E'!N54+'př. E'!N55+'př. E'!N59+'př. E'!N58</f>
        <v>0</v>
      </c>
    </row>
    <row r="26" spans="1:11" x14ac:dyDescent="0.25">
      <c r="A26" s="116"/>
      <c r="B26" s="113"/>
      <c r="C26" s="115"/>
      <c r="D26" s="115"/>
      <c r="E26" s="97" t="s">
        <v>160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</row>
    <row r="27" spans="1:11" x14ac:dyDescent="0.25">
      <c r="A27" s="116"/>
      <c r="B27" s="1" t="s">
        <v>23</v>
      </c>
      <c r="C27" s="7" t="s">
        <v>30</v>
      </c>
      <c r="D27" s="7" t="s">
        <v>26</v>
      </c>
      <c r="E27" s="8" t="s">
        <v>28</v>
      </c>
      <c r="F27" s="74">
        <f>SUM('př. E'!I47,'př. E'!I51,'př. E'!I52,'př. E'!I53)</f>
        <v>3110</v>
      </c>
      <c r="G27" s="74">
        <f>SUM('př. E'!J47,'př. E'!J51,'př. E'!J52,'př. E'!J53)</f>
        <v>2643.5</v>
      </c>
      <c r="H27" s="74">
        <f>SUM('př. E'!K47,'př. E'!K51,'př. E'!K52,'př. E'!K53)</f>
        <v>315.75</v>
      </c>
      <c r="I27" s="74">
        <f>SUM('př. E'!L47,'př. E'!L51,'př. E'!L52,'př. E'!L53)</f>
        <v>45</v>
      </c>
      <c r="J27" s="74">
        <f>SUM('př. E'!M47,'př. E'!M51,'př. E'!M52,'př. E'!M53)</f>
        <v>105.75</v>
      </c>
      <c r="K27" s="74">
        <f>'př. E'!N48+'př. E'!N51+'př. E'!N52</f>
        <v>0</v>
      </c>
    </row>
    <row r="29" spans="1:11" x14ac:dyDescent="0.25">
      <c r="B29" s="107"/>
      <c r="C29" s="107"/>
      <c r="D29" s="107"/>
      <c r="E29" s="107"/>
      <c r="F29" s="107"/>
      <c r="G29" s="107"/>
      <c r="H29" s="107"/>
      <c r="I29" s="107"/>
      <c r="J29" s="107"/>
      <c r="K29" s="107"/>
    </row>
    <row r="30" spans="1:11" x14ac:dyDescent="0.25">
      <c r="A30" s="116">
        <v>2019</v>
      </c>
      <c r="B30" s="105" t="s">
        <v>15</v>
      </c>
      <c r="C30" s="105" t="s">
        <v>16</v>
      </c>
      <c r="D30" s="105" t="s">
        <v>17</v>
      </c>
      <c r="E30" s="105" t="s">
        <v>158</v>
      </c>
      <c r="F30" s="106" t="s">
        <v>1</v>
      </c>
      <c r="G30" s="106"/>
      <c r="H30" s="106"/>
      <c r="I30" s="106"/>
      <c r="J30" s="106"/>
      <c r="K30" s="105" t="s">
        <v>8</v>
      </c>
    </row>
    <row r="31" spans="1:11" x14ac:dyDescent="0.25">
      <c r="A31" s="116"/>
      <c r="B31" s="105"/>
      <c r="C31" s="105"/>
      <c r="D31" s="105"/>
      <c r="E31" s="105"/>
      <c r="F31" s="108" t="s">
        <v>18</v>
      </c>
      <c r="G31" s="110" t="s">
        <v>3</v>
      </c>
      <c r="H31" s="110"/>
      <c r="I31" s="110" t="s">
        <v>2</v>
      </c>
      <c r="J31" s="110"/>
      <c r="K31" s="105"/>
    </row>
    <row r="32" spans="1:11" ht="36" x14ac:dyDescent="0.25">
      <c r="A32" s="116"/>
      <c r="B32" s="105"/>
      <c r="C32" s="105"/>
      <c r="D32" s="105"/>
      <c r="E32" s="105"/>
      <c r="F32" s="109"/>
      <c r="G32" s="18" t="s">
        <v>5</v>
      </c>
      <c r="H32" s="18" t="s">
        <v>6</v>
      </c>
      <c r="I32" s="18" t="s">
        <v>20</v>
      </c>
      <c r="J32" s="18" t="s">
        <v>7</v>
      </c>
      <c r="K32" s="105"/>
    </row>
    <row r="33" spans="1:11" x14ac:dyDescent="0.25">
      <c r="A33" s="116"/>
      <c r="B33" s="1" t="s">
        <v>21</v>
      </c>
      <c r="C33" s="7" t="s">
        <v>32</v>
      </c>
      <c r="D33" s="7" t="s">
        <v>24</v>
      </c>
      <c r="E33" s="7" t="s">
        <v>27</v>
      </c>
      <c r="F33" s="74">
        <f>SUM('př. E'!I65,'př. E'!I67,'př. E'!I68,'př. E'!I69)</f>
        <v>8293</v>
      </c>
      <c r="G33" s="74">
        <f>SUM('př. E'!J65,'př. E'!J67,'př. E'!J68,'př. E'!J69)</f>
        <v>7878</v>
      </c>
      <c r="H33" s="74">
        <f>SUM('př. E'!K65,'př. E'!K67,'př. E'!K68,'př. E'!K69)</f>
        <v>0</v>
      </c>
      <c r="I33" s="74">
        <f>SUM('př. E'!L65,'př. E'!L67,'př. E'!L68,'př. E'!L69)</f>
        <v>415</v>
      </c>
      <c r="J33" s="74">
        <f>SUM('př. E'!M65,'př. E'!M67,'př. E'!M68,'př. E'!M69)</f>
        <v>0</v>
      </c>
      <c r="K33" s="74">
        <f>'př. E'!N65+'př. E'!N66+'př. E'!N69+'př. E'!N75+'př. E'!N76</f>
        <v>0</v>
      </c>
    </row>
    <row r="34" spans="1:11" x14ac:dyDescent="0.25">
      <c r="A34" s="116"/>
      <c r="B34" s="112" t="s">
        <v>22</v>
      </c>
      <c r="C34" s="114">
        <v>6</v>
      </c>
      <c r="D34" s="114" t="s">
        <v>31</v>
      </c>
      <c r="E34" s="97" t="s">
        <v>159</v>
      </c>
      <c r="F34" s="74">
        <f>SUM('př. E'!I73:I77)</f>
        <v>2700</v>
      </c>
      <c r="G34" s="74">
        <f>SUM('př. E'!J73:J77)</f>
        <v>2025</v>
      </c>
      <c r="H34" s="74">
        <f>SUM('př. E'!K73:K77)</f>
        <v>675</v>
      </c>
      <c r="I34" s="74">
        <f>SUM('př. E'!L73:L78)</f>
        <v>0</v>
      </c>
      <c r="J34" s="74">
        <f>SUM('př. E'!M73:M77)</f>
        <v>0</v>
      </c>
      <c r="K34" s="74">
        <f>'př. E'!N68+'př. E'!N72+'př. E'!N73+'př. E'!N74+'př. E'!N78+'př. E'!N77</f>
        <v>0</v>
      </c>
    </row>
    <row r="35" spans="1:11" x14ac:dyDescent="0.25">
      <c r="A35" s="116"/>
      <c r="B35" s="113"/>
      <c r="C35" s="115"/>
      <c r="D35" s="115"/>
      <c r="E35" s="97" t="s">
        <v>160</v>
      </c>
      <c r="F35" s="74">
        <f>SUM('př. E'!I78:I78)</f>
        <v>333.34</v>
      </c>
      <c r="G35" s="74">
        <f>SUM('př. E'!J78:J78)</f>
        <v>225</v>
      </c>
      <c r="H35" s="74">
        <f>SUM('př. E'!K78:K79)</f>
        <v>75</v>
      </c>
      <c r="I35" s="74">
        <v>0</v>
      </c>
      <c r="J35" s="74">
        <f>SUM('př. E'!M78:M79)</f>
        <v>33.340000000000003</v>
      </c>
      <c r="K35" s="74">
        <v>0</v>
      </c>
    </row>
    <row r="36" spans="1:11" x14ac:dyDescent="0.25">
      <c r="A36" s="116"/>
      <c r="B36" s="1" t="s">
        <v>23</v>
      </c>
      <c r="C36" s="7" t="s">
        <v>30</v>
      </c>
      <c r="D36" s="7" t="s">
        <v>26</v>
      </c>
      <c r="E36" s="8" t="s">
        <v>28</v>
      </c>
      <c r="F36" s="74">
        <f>SUM('př. E'!I66,'př. E'!I70,'př. E'!I71,'př. E'!I72)</f>
        <v>3110</v>
      </c>
      <c r="G36" s="74">
        <f>SUM('př. E'!J66,'př. E'!J70,'př. E'!J71,'př. E'!J72)</f>
        <v>2643.5</v>
      </c>
      <c r="H36" s="74">
        <f>SUM('př. E'!K66,'př. E'!K70,'př. E'!K71,'př. E'!K72)</f>
        <v>328.75</v>
      </c>
      <c r="I36" s="74">
        <f>SUM('př. E'!L66,'př. E'!L70,'př. E'!L71,'př. E'!L72)</f>
        <v>42</v>
      </c>
      <c r="J36" s="74">
        <f>SUM('př. E'!M66,'př. E'!M70,'př. E'!M71,'př. E'!M72)</f>
        <v>95.75</v>
      </c>
      <c r="K36" s="74">
        <f>'př. E'!N67+'př. E'!N70+'př. E'!N71</f>
        <v>0</v>
      </c>
    </row>
    <row r="38" spans="1:11" x14ac:dyDescent="0.25">
      <c r="B38" s="107"/>
      <c r="C38" s="107"/>
      <c r="D38" s="107"/>
      <c r="E38" s="107"/>
      <c r="F38" s="107"/>
      <c r="G38" s="107"/>
      <c r="H38" s="107"/>
      <c r="I38" s="107"/>
      <c r="J38" s="107"/>
      <c r="K38" s="107"/>
    </row>
    <row r="39" spans="1:11" x14ac:dyDescent="0.25">
      <c r="A39" s="116">
        <v>2020</v>
      </c>
      <c r="B39" s="105" t="s">
        <v>15</v>
      </c>
      <c r="C39" s="105" t="s">
        <v>16</v>
      </c>
      <c r="D39" s="105" t="s">
        <v>17</v>
      </c>
      <c r="E39" s="105" t="s">
        <v>158</v>
      </c>
      <c r="F39" s="106" t="s">
        <v>1</v>
      </c>
      <c r="G39" s="106"/>
      <c r="H39" s="106"/>
      <c r="I39" s="106"/>
      <c r="J39" s="106"/>
      <c r="K39" s="105" t="s">
        <v>8</v>
      </c>
    </row>
    <row r="40" spans="1:11" x14ac:dyDescent="0.25">
      <c r="A40" s="116"/>
      <c r="B40" s="105"/>
      <c r="C40" s="105"/>
      <c r="D40" s="105"/>
      <c r="E40" s="105"/>
      <c r="F40" s="108" t="s">
        <v>18</v>
      </c>
      <c r="G40" s="110" t="s">
        <v>3</v>
      </c>
      <c r="H40" s="110"/>
      <c r="I40" s="110" t="s">
        <v>2</v>
      </c>
      <c r="J40" s="110"/>
      <c r="K40" s="105"/>
    </row>
    <row r="41" spans="1:11" ht="36" x14ac:dyDescent="0.25">
      <c r="A41" s="116"/>
      <c r="B41" s="105"/>
      <c r="C41" s="105"/>
      <c r="D41" s="105"/>
      <c r="E41" s="105"/>
      <c r="F41" s="109"/>
      <c r="G41" s="18" t="s">
        <v>5</v>
      </c>
      <c r="H41" s="18" t="s">
        <v>6</v>
      </c>
      <c r="I41" s="18" t="s">
        <v>20</v>
      </c>
      <c r="J41" s="18" t="s">
        <v>7</v>
      </c>
      <c r="K41" s="105"/>
    </row>
    <row r="42" spans="1:11" x14ac:dyDescent="0.25">
      <c r="A42" s="116"/>
      <c r="B42" s="1" t="s">
        <v>21</v>
      </c>
      <c r="C42" s="7" t="s">
        <v>32</v>
      </c>
      <c r="D42" s="7" t="s">
        <v>24</v>
      </c>
      <c r="E42" s="7" t="s">
        <v>27</v>
      </c>
      <c r="F42" s="74">
        <f>SUM('př. E'!I84,'př. E'!I86,'př. E'!I87,'př. E'!I88)</f>
        <v>1264</v>
      </c>
      <c r="G42" s="74">
        <f>SUM('př. E'!J84,'př. E'!J86,'př. E'!J87,'př. E'!J88)</f>
        <v>1200</v>
      </c>
      <c r="H42" s="74">
        <f>SUM('př. E'!K84,'př. E'!K86,'př. E'!K87,'př. E'!K88)</f>
        <v>0</v>
      </c>
      <c r="I42" s="74">
        <f>SUM('př. E'!L84,'př. E'!L86,'př. E'!L87,'př. E'!L88)</f>
        <v>64</v>
      </c>
      <c r="J42" s="74">
        <f>SUM('př. E'!M84,'př. E'!M86,'př. E'!M87,'př. E'!M88)</f>
        <v>0</v>
      </c>
      <c r="K42" s="74">
        <f>'př. E'!N84+'př. E'!N85+'př. E'!N88+'př. E'!N94+'př. E'!N95</f>
        <v>0</v>
      </c>
    </row>
    <row r="43" spans="1:11" x14ac:dyDescent="0.25">
      <c r="A43" s="116"/>
      <c r="B43" s="112" t="s">
        <v>22</v>
      </c>
      <c r="C43" s="114">
        <v>6</v>
      </c>
      <c r="D43" s="114" t="s">
        <v>31</v>
      </c>
      <c r="E43" s="97" t="s">
        <v>159</v>
      </c>
      <c r="F43" s="74">
        <f>SUM('př. E'!I92:I97)</f>
        <v>1400</v>
      </c>
      <c r="G43" s="74">
        <f>SUM('př. E'!J92:J97)</f>
        <v>525</v>
      </c>
      <c r="H43" s="74">
        <f>SUM('př. E'!K92:K97)</f>
        <v>175</v>
      </c>
      <c r="I43" s="74">
        <f>SUM('př. E'!L92:L97)</f>
        <v>0</v>
      </c>
      <c r="J43" s="74">
        <f>SUM('př. E'!M92:M97)</f>
        <v>700</v>
      </c>
      <c r="K43" s="74">
        <f>'př. E'!N87+'př. E'!N91+'př. E'!N92+'př. E'!N93+'př. E'!N97+'př. E'!N96</f>
        <v>0</v>
      </c>
    </row>
    <row r="44" spans="1:11" x14ac:dyDescent="0.25">
      <c r="A44" s="116"/>
      <c r="B44" s="113"/>
      <c r="C44" s="115"/>
      <c r="D44" s="115"/>
      <c r="E44" s="97" t="s">
        <v>160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</row>
    <row r="45" spans="1:11" x14ac:dyDescent="0.25">
      <c r="A45" s="116"/>
      <c r="B45" s="1" t="s">
        <v>23</v>
      </c>
      <c r="C45" s="7" t="s">
        <v>30</v>
      </c>
      <c r="D45" s="7" t="s">
        <v>26</v>
      </c>
      <c r="E45" s="8" t="s">
        <v>28</v>
      </c>
      <c r="F45" s="74">
        <f>SUM('př. E'!I85,'př. E'!I89,'př. E'!I90,'př. E'!I91)</f>
        <v>4000</v>
      </c>
      <c r="G45" s="74">
        <f>SUM('př. E'!J85,'př. E'!J89,'př. E'!J90,'př. E'!J91)</f>
        <v>3400</v>
      </c>
      <c r="H45" s="74">
        <f>SUM('př. E'!K85,'př. E'!K89,'př. E'!K90,'př. E'!K91)</f>
        <v>413</v>
      </c>
      <c r="I45" s="74">
        <f>SUM('př. E'!L85,'př. E'!L89,'př. E'!L90,'př. E'!L91)</f>
        <v>77</v>
      </c>
      <c r="J45" s="74">
        <f>SUM('př. E'!M85,'př. E'!M89,'př. E'!M90,'př. E'!M91)</f>
        <v>110</v>
      </c>
      <c r="K45" s="74">
        <f>'př. E'!N86+'př. E'!N89+'př. E'!N90</f>
        <v>0</v>
      </c>
    </row>
    <row r="47" spans="1:11" x14ac:dyDescent="0.25">
      <c r="B47" s="107"/>
      <c r="C47" s="107"/>
      <c r="D47" s="107"/>
      <c r="E47" s="107"/>
      <c r="F47" s="107"/>
      <c r="G47" s="107"/>
      <c r="H47" s="107"/>
      <c r="I47" s="107"/>
      <c r="J47" s="107"/>
      <c r="K47" s="107"/>
    </row>
    <row r="48" spans="1:11" x14ac:dyDescent="0.25">
      <c r="A48" s="116">
        <v>2021</v>
      </c>
      <c r="B48" s="105" t="s">
        <v>15</v>
      </c>
      <c r="C48" s="105" t="s">
        <v>16</v>
      </c>
      <c r="D48" s="105" t="s">
        <v>17</v>
      </c>
      <c r="E48" s="105" t="s">
        <v>158</v>
      </c>
      <c r="F48" s="106" t="s">
        <v>1</v>
      </c>
      <c r="G48" s="106"/>
      <c r="H48" s="106"/>
      <c r="I48" s="106"/>
      <c r="J48" s="106"/>
      <c r="K48" s="105" t="s">
        <v>8</v>
      </c>
    </row>
    <row r="49" spans="1:11" x14ac:dyDescent="0.25">
      <c r="A49" s="116"/>
      <c r="B49" s="105"/>
      <c r="C49" s="105"/>
      <c r="D49" s="105"/>
      <c r="E49" s="105"/>
      <c r="F49" s="108" t="s">
        <v>18</v>
      </c>
      <c r="G49" s="110" t="s">
        <v>3</v>
      </c>
      <c r="H49" s="110"/>
      <c r="I49" s="110" t="s">
        <v>2</v>
      </c>
      <c r="J49" s="110"/>
      <c r="K49" s="105"/>
    </row>
    <row r="50" spans="1:11" ht="36" x14ac:dyDescent="0.25">
      <c r="A50" s="116"/>
      <c r="B50" s="105"/>
      <c r="C50" s="105"/>
      <c r="D50" s="105"/>
      <c r="E50" s="105"/>
      <c r="F50" s="109"/>
      <c r="G50" s="18" t="s">
        <v>5</v>
      </c>
      <c r="H50" s="18" t="s">
        <v>6</v>
      </c>
      <c r="I50" s="18" t="s">
        <v>20</v>
      </c>
      <c r="J50" s="18" t="s">
        <v>7</v>
      </c>
      <c r="K50" s="105"/>
    </row>
    <row r="51" spans="1:11" x14ac:dyDescent="0.25">
      <c r="A51" s="116"/>
      <c r="B51" s="1" t="s">
        <v>21</v>
      </c>
      <c r="C51" s="7" t="s">
        <v>32</v>
      </c>
      <c r="D51" s="7" t="s">
        <v>24</v>
      </c>
      <c r="E51" s="7" t="s">
        <v>27</v>
      </c>
      <c r="F51" s="74">
        <f>SUM('př. E'!I103,'př. E'!I105,'př. E'!I106,'př. E'!I107)</f>
        <v>7369</v>
      </c>
      <c r="G51" s="74">
        <f>SUM('př. E'!J103,'př. E'!J105,'př. E'!J106,'př. E'!J107)</f>
        <v>7000</v>
      </c>
      <c r="H51" s="74">
        <f>SUM('př. E'!K103,'př. E'!K105,'př. E'!K106,'př. E'!K107)</f>
        <v>0</v>
      </c>
      <c r="I51" s="74">
        <f>SUM('př. E'!L103,'př. E'!L105,'př. E'!L106,'př. E'!L107)</f>
        <v>369</v>
      </c>
      <c r="J51" s="74">
        <f>SUM('př. E'!M103,'př. E'!M105,'př. E'!M106,'př. E'!M107)</f>
        <v>0</v>
      </c>
      <c r="K51" s="74">
        <f>'př. E'!N103+'př. E'!N104+'př. E'!N107+'př. E'!N113+'př. E'!N114</f>
        <v>0</v>
      </c>
    </row>
    <row r="52" spans="1:11" x14ac:dyDescent="0.25">
      <c r="A52" s="116"/>
      <c r="B52" s="112" t="s">
        <v>22</v>
      </c>
      <c r="C52" s="114">
        <v>6</v>
      </c>
      <c r="D52" s="114" t="s">
        <v>31</v>
      </c>
      <c r="E52" s="97" t="s">
        <v>159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f>'př. E'!N106+'př. E'!N110+'př. E'!N111+'př. E'!N112+'př. E'!N116+'př. E'!N115</f>
        <v>0</v>
      </c>
    </row>
    <row r="53" spans="1:11" x14ac:dyDescent="0.25">
      <c r="A53" s="116"/>
      <c r="B53" s="113"/>
      <c r="C53" s="115"/>
      <c r="D53" s="115"/>
      <c r="E53" s="97" t="s">
        <v>160</v>
      </c>
      <c r="F53" s="74">
        <f>SUM('př. E'!I112:I117)</f>
        <v>242.34</v>
      </c>
      <c r="G53" s="74">
        <f>SUM('př. E'!J112:J117)</f>
        <v>163.58000000000001</v>
      </c>
      <c r="H53" s="74">
        <f>SUM('př. E'!K112:K117)</f>
        <v>54.52</v>
      </c>
      <c r="I53" s="74">
        <f>SUM('př. E'!L112:L117)</f>
        <v>0</v>
      </c>
      <c r="J53" s="74">
        <f>SUM('př. E'!M112:M117)</f>
        <v>24.24</v>
      </c>
      <c r="K53" s="74">
        <f>'př. E'!N107+'př. E'!N111+'př. E'!N112+'př. E'!N113+'př. E'!N117+'př. E'!N116</f>
        <v>0</v>
      </c>
    </row>
    <row r="54" spans="1:11" x14ac:dyDescent="0.25">
      <c r="A54" s="116"/>
      <c r="B54" s="1" t="s">
        <v>23</v>
      </c>
      <c r="C54" s="7" t="s">
        <v>30</v>
      </c>
      <c r="D54" s="7" t="s">
        <v>26</v>
      </c>
      <c r="E54" s="8" t="s">
        <v>28</v>
      </c>
      <c r="F54" s="74">
        <f>SUM('př. E'!I104,'př. E'!I108,'př. E'!I109,'př. E'!I110)</f>
        <v>1000</v>
      </c>
      <c r="G54" s="74">
        <f>SUM('př. E'!J104,'př. E'!J108,'př. E'!J109,'př. E'!J110)</f>
        <v>850</v>
      </c>
      <c r="H54" s="74">
        <f>SUM('př. E'!K104,'př. E'!K108,'př. E'!K109,'př. E'!K110)</f>
        <v>130</v>
      </c>
      <c r="I54" s="74">
        <f>SUM('př. E'!L104,'př. E'!L108,'př. E'!L109,'př. E'!L110)</f>
        <v>20</v>
      </c>
      <c r="J54" s="74">
        <f>SUM('př. E'!M104,'př. E'!M108,'př. E'!M109,'př. E'!M110)</f>
        <v>0</v>
      </c>
      <c r="K54" s="74">
        <f>'př. E'!N105+'př. E'!N108+'př. E'!N109</f>
        <v>0</v>
      </c>
    </row>
    <row r="56" spans="1:11" x14ac:dyDescent="0.25">
      <c r="B56" s="107"/>
      <c r="C56" s="107"/>
      <c r="D56" s="107"/>
      <c r="E56" s="107"/>
      <c r="F56" s="107"/>
      <c r="G56" s="107"/>
      <c r="H56" s="107"/>
      <c r="I56" s="107"/>
      <c r="J56" s="107"/>
      <c r="K56" s="107"/>
    </row>
    <row r="57" spans="1:11" x14ac:dyDescent="0.25">
      <c r="A57" s="116">
        <v>2022</v>
      </c>
      <c r="B57" s="105" t="s">
        <v>15</v>
      </c>
      <c r="C57" s="105" t="s">
        <v>16</v>
      </c>
      <c r="D57" s="105" t="s">
        <v>17</v>
      </c>
      <c r="E57" s="105" t="s">
        <v>158</v>
      </c>
      <c r="F57" s="106" t="s">
        <v>1</v>
      </c>
      <c r="G57" s="106"/>
      <c r="H57" s="106"/>
      <c r="I57" s="106"/>
      <c r="J57" s="106"/>
      <c r="K57" s="105" t="s">
        <v>8</v>
      </c>
    </row>
    <row r="58" spans="1:11" x14ac:dyDescent="0.25">
      <c r="A58" s="116"/>
      <c r="B58" s="105"/>
      <c r="C58" s="105"/>
      <c r="D58" s="105"/>
      <c r="E58" s="105"/>
      <c r="F58" s="108" t="s">
        <v>18</v>
      </c>
      <c r="G58" s="110" t="s">
        <v>3</v>
      </c>
      <c r="H58" s="110"/>
      <c r="I58" s="110" t="s">
        <v>2</v>
      </c>
      <c r="J58" s="110"/>
      <c r="K58" s="105"/>
    </row>
    <row r="59" spans="1:11" ht="36" x14ac:dyDescent="0.25">
      <c r="A59" s="116"/>
      <c r="B59" s="105"/>
      <c r="C59" s="105"/>
      <c r="D59" s="105"/>
      <c r="E59" s="105"/>
      <c r="F59" s="109"/>
      <c r="G59" s="18" t="s">
        <v>5</v>
      </c>
      <c r="H59" s="18" t="s">
        <v>6</v>
      </c>
      <c r="I59" s="18" t="s">
        <v>20</v>
      </c>
      <c r="J59" s="18" t="s">
        <v>7</v>
      </c>
      <c r="K59" s="105"/>
    </row>
    <row r="60" spans="1:11" x14ac:dyDescent="0.25">
      <c r="A60" s="116"/>
      <c r="B60" s="1" t="s">
        <v>21</v>
      </c>
      <c r="C60" s="7" t="s">
        <v>32</v>
      </c>
      <c r="D60" s="7" t="s">
        <v>24</v>
      </c>
      <c r="E60" s="7" t="s">
        <v>27</v>
      </c>
      <c r="F60" s="74">
        <v>2106</v>
      </c>
      <c r="G60" s="74">
        <v>2000</v>
      </c>
      <c r="H60" s="74">
        <v>0</v>
      </c>
      <c r="I60" s="74">
        <v>106</v>
      </c>
      <c r="J60" s="74">
        <v>0</v>
      </c>
      <c r="K60" s="74">
        <f>'př. E'!N122+'př. E'!N123+'př. E'!N126+'př. E'!N132+'př. E'!N133</f>
        <v>0</v>
      </c>
    </row>
    <row r="61" spans="1:11" x14ac:dyDescent="0.25">
      <c r="A61" s="116"/>
      <c r="B61" s="112" t="s">
        <v>22</v>
      </c>
      <c r="C61" s="114">
        <v>6</v>
      </c>
      <c r="D61" s="114" t="s">
        <v>31</v>
      </c>
      <c r="E61" s="97" t="s">
        <v>159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4">
        <f>'př. E'!N125+'př. E'!N129+'př. E'!N130+'př. E'!N131+'př. E'!N135+'př. E'!N134</f>
        <v>0</v>
      </c>
    </row>
    <row r="62" spans="1:11" x14ac:dyDescent="0.25">
      <c r="A62" s="116"/>
      <c r="B62" s="113"/>
      <c r="C62" s="115"/>
      <c r="D62" s="115"/>
      <c r="E62" s="97" t="s">
        <v>160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4">
        <v>0</v>
      </c>
    </row>
    <row r="63" spans="1:11" x14ac:dyDescent="0.25">
      <c r="A63" s="116"/>
      <c r="B63" s="1" t="s">
        <v>23</v>
      </c>
      <c r="C63" s="7" t="s">
        <v>30</v>
      </c>
      <c r="D63" s="7" t="s">
        <v>26</v>
      </c>
      <c r="E63" s="8" t="s">
        <v>28</v>
      </c>
      <c r="F63" s="74">
        <v>1000</v>
      </c>
      <c r="G63" s="74">
        <v>850</v>
      </c>
      <c r="H63" s="74">
        <v>130</v>
      </c>
      <c r="I63" s="74">
        <v>20</v>
      </c>
      <c r="J63" s="74">
        <v>0</v>
      </c>
      <c r="K63" s="74">
        <f>'př. E'!N124+'př. E'!N127+'př. E'!N128</f>
        <v>0</v>
      </c>
    </row>
    <row r="64" spans="1:11" x14ac:dyDescent="0.25">
      <c r="A64" s="21"/>
      <c r="B64" s="25"/>
      <c r="C64" s="23"/>
      <c r="D64" s="23"/>
      <c r="E64" s="24"/>
      <c r="F64" s="22"/>
      <c r="G64" s="22"/>
      <c r="H64" s="22"/>
      <c r="I64" s="22"/>
      <c r="J64" s="22"/>
      <c r="K64" s="26"/>
    </row>
    <row r="65" spans="1:11" x14ac:dyDescent="0.25">
      <c r="B65" s="117"/>
      <c r="C65" s="107"/>
      <c r="D65" s="107"/>
      <c r="E65" s="107"/>
      <c r="F65" s="107"/>
      <c r="G65" s="107"/>
      <c r="H65" s="107"/>
      <c r="I65" s="107"/>
      <c r="J65" s="107"/>
      <c r="K65" s="118"/>
    </row>
    <row r="66" spans="1:11" x14ac:dyDescent="0.25">
      <c r="A66" s="116">
        <v>2023</v>
      </c>
      <c r="B66" s="105" t="s">
        <v>15</v>
      </c>
      <c r="C66" s="105" t="s">
        <v>16</v>
      </c>
      <c r="D66" s="105" t="s">
        <v>17</v>
      </c>
      <c r="E66" s="105" t="s">
        <v>158</v>
      </c>
      <c r="F66" s="106" t="s">
        <v>1</v>
      </c>
      <c r="G66" s="106"/>
      <c r="H66" s="106"/>
      <c r="I66" s="106"/>
      <c r="J66" s="106"/>
      <c r="K66" s="105" t="s">
        <v>8</v>
      </c>
    </row>
    <row r="67" spans="1:11" x14ac:dyDescent="0.25">
      <c r="A67" s="116"/>
      <c r="B67" s="105"/>
      <c r="C67" s="105"/>
      <c r="D67" s="105"/>
      <c r="E67" s="105"/>
      <c r="F67" s="108" t="s">
        <v>18</v>
      </c>
      <c r="G67" s="110" t="s">
        <v>3</v>
      </c>
      <c r="H67" s="110"/>
      <c r="I67" s="110" t="s">
        <v>2</v>
      </c>
      <c r="J67" s="110"/>
      <c r="K67" s="105"/>
    </row>
    <row r="68" spans="1:11" ht="36" x14ac:dyDescent="0.25">
      <c r="A68" s="116"/>
      <c r="B68" s="105"/>
      <c r="C68" s="105"/>
      <c r="D68" s="105"/>
      <c r="E68" s="105"/>
      <c r="F68" s="109"/>
      <c r="G68" s="18" t="s">
        <v>5</v>
      </c>
      <c r="H68" s="18" t="s">
        <v>6</v>
      </c>
      <c r="I68" s="18" t="s">
        <v>20</v>
      </c>
      <c r="J68" s="18" t="s">
        <v>7</v>
      </c>
      <c r="K68" s="105"/>
    </row>
    <row r="69" spans="1:11" x14ac:dyDescent="0.25">
      <c r="A69" s="116"/>
      <c r="B69" s="1" t="s">
        <v>21</v>
      </c>
      <c r="C69" s="7" t="s">
        <v>32</v>
      </c>
      <c r="D69" s="7" t="s">
        <v>24</v>
      </c>
      <c r="E69" s="7" t="s">
        <v>27</v>
      </c>
      <c r="F69" s="75">
        <f>'př. E'!I141+'př. E'!I142+'př. E'!I145+'př. E'!I151+'př. E'!I152</f>
        <v>0</v>
      </c>
      <c r="G69" s="75">
        <f>'př. E'!J141+'př. E'!J142+'př. E'!J145+'př. E'!J151+'př. E'!J152</f>
        <v>0</v>
      </c>
      <c r="H69" s="75">
        <f>'př. E'!K141+'př. E'!K142+'př. E'!K145+'př. E'!K151+'př. E'!K152</f>
        <v>0</v>
      </c>
      <c r="I69" s="75">
        <f>'př. E'!L141+'př. E'!L142+'př. E'!L145+'př. E'!L151+'př. E'!L152</f>
        <v>0</v>
      </c>
      <c r="J69" s="75">
        <f>'př. E'!M141+'př. E'!M142+'př. E'!M145+'př. E'!M151+'př. E'!M152</f>
        <v>0</v>
      </c>
      <c r="K69" s="75">
        <f>'př. E'!N141+'př. E'!N142+'př. E'!N145+'př. E'!N151+'př. E'!N152</f>
        <v>0</v>
      </c>
    </row>
    <row r="70" spans="1:11" x14ac:dyDescent="0.25">
      <c r="A70" s="116"/>
      <c r="B70" s="112" t="s">
        <v>22</v>
      </c>
      <c r="C70" s="114">
        <v>6</v>
      </c>
      <c r="D70" s="114" t="s">
        <v>31</v>
      </c>
      <c r="E70" s="97" t="s">
        <v>159</v>
      </c>
      <c r="F70" s="75">
        <f>'př. E'!I144+'př. E'!I148+'př. E'!I149+'př. E'!I150+'př. E'!I154</f>
        <v>0</v>
      </c>
      <c r="G70" s="75">
        <f>'př. E'!J144+'př. E'!J148+'př. E'!J149+'př. E'!J150+'př. E'!J154</f>
        <v>0</v>
      </c>
      <c r="H70" s="75">
        <f>'př. E'!K144+'př. E'!K148+'př. E'!K149+'př. E'!K150+'př. E'!K154</f>
        <v>0</v>
      </c>
      <c r="I70" s="75">
        <f>'př. E'!L144+'př. E'!L148+'př. E'!L149+'př. E'!L150+'př. E'!L154</f>
        <v>0</v>
      </c>
      <c r="J70" s="75">
        <f>'př. E'!M144+'př. E'!M148+'př. E'!M149+'př. E'!M150+'př. E'!M154</f>
        <v>0</v>
      </c>
      <c r="K70" s="75">
        <f>'př. E'!N144+'př. E'!N148+'př. E'!N149+'př. E'!N150+'př. E'!N154</f>
        <v>0</v>
      </c>
    </row>
    <row r="71" spans="1:11" x14ac:dyDescent="0.25">
      <c r="A71" s="116"/>
      <c r="B71" s="113"/>
      <c r="C71" s="115"/>
      <c r="D71" s="115"/>
      <c r="E71" s="97" t="s">
        <v>160</v>
      </c>
      <c r="F71" s="75">
        <v>0</v>
      </c>
      <c r="G71" s="75">
        <v>0</v>
      </c>
      <c r="H71" s="75">
        <v>0</v>
      </c>
      <c r="I71" s="75">
        <v>0</v>
      </c>
      <c r="J71" s="75">
        <v>0</v>
      </c>
      <c r="K71" s="75">
        <v>0</v>
      </c>
    </row>
    <row r="72" spans="1:11" x14ac:dyDescent="0.25">
      <c r="A72" s="116"/>
      <c r="B72" s="1" t="s">
        <v>23</v>
      </c>
      <c r="C72" s="7" t="s">
        <v>30</v>
      </c>
      <c r="D72" s="7" t="s">
        <v>26</v>
      </c>
      <c r="E72" s="8" t="s">
        <v>28</v>
      </c>
      <c r="F72" s="75">
        <f>'př. E'!I143+'př. E'!I146+'př. E'!I147</f>
        <v>0</v>
      </c>
      <c r="G72" s="75">
        <f>'př. E'!J143+'př. E'!J146+'př. E'!J147</f>
        <v>0</v>
      </c>
      <c r="H72" s="75">
        <f>'př. E'!K143+'př. E'!K146+'př. E'!K147</f>
        <v>0</v>
      </c>
      <c r="I72" s="75">
        <f>'př. E'!L143+'př. E'!L146+'př. E'!L147</f>
        <v>0</v>
      </c>
      <c r="J72" s="75">
        <f>'př. E'!M143+'př. E'!M146+'př. E'!M147</f>
        <v>0</v>
      </c>
      <c r="K72" s="75">
        <f>'př. E'!N143+'př. E'!N146+'př. E'!N147</f>
        <v>0</v>
      </c>
    </row>
    <row r="74" spans="1:11" x14ac:dyDescent="0.25">
      <c r="B74" s="107"/>
      <c r="C74" s="107"/>
      <c r="D74" s="107"/>
      <c r="E74" s="107"/>
      <c r="F74" s="107"/>
      <c r="G74" s="107"/>
      <c r="H74" s="107"/>
      <c r="I74" s="107"/>
      <c r="J74" s="107"/>
      <c r="K74" s="107"/>
    </row>
    <row r="75" spans="1:11" x14ac:dyDescent="0.25">
      <c r="A75" s="116" t="s">
        <v>29</v>
      </c>
      <c r="B75" s="105" t="s">
        <v>15</v>
      </c>
      <c r="C75" s="105" t="s">
        <v>16</v>
      </c>
      <c r="D75" s="105" t="s">
        <v>17</v>
      </c>
      <c r="E75" s="105" t="s">
        <v>158</v>
      </c>
      <c r="F75" s="106" t="s">
        <v>1</v>
      </c>
      <c r="G75" s="106"/>
      <c r="H75" s="106"/>
      <c r="I75" s="106"/>
      <c r="J75" s="106"/>
      <c r="K75" s="105" t="s">
        <v>8</v>
      </c>
    </row>
    <row r="76" spans="1:11" x14ac:dyDescent="0.25">
      <c r="A76" s="116"/>
      <c r="B76" s="105"/>
      <c r="C76" s="105"/>
      <c r="D76" s="105"/>
      <c r="E76" s="105"/>
      <c r="F76" s="108" t="s">
        <v>18</v>
      </c>
      <c r="G76" s="110" t="s">
        <v>19</v>
      </c>
      <c r="H76" s="110"/>
      <c r="I76" s="110" t="s">
        <v>2</v>
      </c>
      <c r="J76" s="110"/>
      <c r="K76" s="105"/>
    </row>
    <row r="77" spans="1:11" ht="36" x14ac:dyDescent="0.25">
      <c r="A77" s="116"/>
      <c r="B77" s="105"/>
      <c r="C77" s="105"/>
      <c r="D77" s="105"/>
      <c r="E77" s="105"/>
      <c r="F77" s="109"/>
      <c r="G77" s="18" t="s">
        <v>5</v>
      </c>
      <c r="H77" s="18" t="s">
        <v>6</v>
      </c>
      <c r="I77" s="18" t="s">
        <v>20</v>
      </c>
      <c r="J77" s="18" t="s">
        <v>7</v>
      </c>
      <c r="K77" s="105"/>
    </row>
    <row r="78" spans="1:11" x14ac:dyDescent="0.25">
      <c r="A78" s="116"/>
      <c r="B78" s="1" t="s">
        <v>21</v>
      </c>
      <c r="C78" s="7" t="s">
        <v>32</v>
      </c>
      <c r="D78" s="7" t="s">
        <v>24</v>
      </c>
      <c r="E78" s="7" t="s">
        <v>27</v>
      </c>
      <c r="F78" s="74">
        <f t="shared" ref="F78:J79" si="0">SUM(F6,F15,F24,F33,F42,F51,F60,F69)</f>
        <v>26191</v>
      </c>
      <c r="G78" s="74">
        <f t="shared" si="0"/>
        <v>24878</v>
      </c>
      <c r="H78" s="74">
        <f t="shared" si="0"/>
        <v>0</v>
      </c>
      <c r="I78" s="74">
        <f t="shared" si="0"/>
        <v>1207</v>
      </c>
      <c r="J78" s="74">
        <f t="shared" si="0"/>
        <v>106</v>
      </c>
      <c r="K78" s="74">
        <f>K69+K60+K51+K42+K33+K24+K15+K6</f>
        <v>0</v>
      </c>
    </row>
    <row r="79" spans="1:11" x14ac:dyDescent="0.25">
      <c r="A79" s="116"/>
      <c r="B79" s="112" t="s">
        <v>22</v>
      </c>
      <c r="C79" s="114">
        <v>6</v>
      </c>
      <c r="D79" s="114" t="s">
        <v>31</v>
      </c>
      <c r="E79" s="97" t="s">
        <v>159</v>
      </c>
      <c r="F79" s="74">
        <f t="shared" si="0"/>
        <v>18466.349999999999</v>
      </c>
      <c r="G79" s="74">
        <f t="shared" si="0"/>
        <v>8144.2</v>
      </c>
      <c r="H79" s="74">
        <f t="shared" si="0"/>
        <v>2714.73</v>
      </c>
      <c r="I79" s="74">
        <f t="shared" si="0"/>
        <v>0</v>
      </c>
      <c r="J79" s="74">
        <f t="shared" si="0"/>
        <v>7607.42</v>
      </c>
      <c r="K79" s="74">
        <f>K70+K61+K52+K43+K34+K25+K16+K7</f>
        <v>0</v>
      </c>
    </row>
    <row r="80" spans="1:11" x14ac:dyDescent="0.25">
      <c r="A80" s="116"/>
      <c r="B80" s="113"/>
      <c r="C80" s="115"/>
      <c r="D80" s="115"/>
      <c r="E80" s="97" t="s">
        <v>160</v>
      </c>
      <c r="F80" s="74">
        <f>SUM(F8,F17,F26,F35,F44,F53,F62,F71)</f>
        <v>575.67999999999995</v>
      </c>
      <c r="G80" s="74">
        <f>SUM(G8,G17,G26,G35,G44,G53,G62,G71)</f>
        <v>388.58000000000004</v>
      </c>
      <c r="H80" s="74">
        <f>SUM(H8,H17,H26,H35,H44,H53,H62,H71)</f>
        <v>129.52000000000001</v>
      </c>
      <c r="I80" s="74">
        <v>0</v>
      </c>
      <c r="J80" s="74">
        <f>SUM(J8,J17,J26,J35,J44,J53,J62,J71)</f>
        <v>57.58</v>
      </c>
      <c r="K80" s="74">
        <v>0</v>
      </c>
    </row>
    <row r="81" spans="1:11" x14ac:dyDescent="0.25">
      <c r="A81" s="116"/>
      <c r="B81" s="1" t="s">
        <v>23</v>
      </c>
      <c r="C81" s="7" t="s">
        <v>30</v>
      </c>
      <c r="D81" s="7" t="s">
        <v>26</v>
      </c>
      <c r="E81" s="8" t="s">
        <v>28</v>
      </c>
      <c r="F81" s="74">
        <f t="shared" ref="F81:J81" si="1">SUM(F9,F18,F27,F36,F45,F54,F63,F72)</f>
        <v>12220</v>
      </c>
      <c r="G81" s="74">
        <f t="shared" si="1"/>
        <v>10387</v>
      </c>
      <c r="H81" s="74">
        <f t="shared" si="1"/>
        <v>1317.5</v>
      </c>
      <c r="I81" s="74">
        <f t="shared" si="1"/>
        <v>204</v>
      </c>
      <c r="J81" s="74">
        <f t="shared" si="1"/>
        <v>311.5</v>
      </c>
      <c r="K81" s="74">
        <f t="shared" ref="K81" si="2">K72+K63+K54+K45+K36+K27+K18+K9</f>
        <v>0</v>
      </c>
    </row>
    <row r="83" spans="1:11" x14ac:dyDescent="0.25">
      <c r="F83" s="13"/>
      <c r="G83" s="13"/>
      <c r="H83" s="13"/>
      <c r="I83" s="13"/>
    </row>
    <row r="85" spans="1:11" x14ac:dyDescent="0.25">
      <c r="F85" s="13"/>
    </row>
  </sheetData>
  <mergeCells count="126">
    <mergeCell ref="B2:K2"/>
    <mergeCell ref="B3:B5"/>
    <mergeCell ref="C3:C5"/>
    <mergeCell ref="D3:D5"/>
    <mergeCell ref="E3:E5"/>
    <mergeCell ref="F3:J3"/>
    <mergeCell ref="A3:A9"/>
    <mergeCell ref="B11:K11"/>
    <mergeCell ref="A12:A18"/>
    <mergeCell ref="B12:B14"/>
    <mergeCell ref="C12:C14"/>
    <mergeCell ref="D12:D14"/>
    <mergeCell ref="E12:E14"/>
    <mergeCell ref="F12:J12"/>
    <mergeCell ref="K12:K14"/>
    <mergeCell ref="F13:F14"/>
    <mergeCell ref="G13:H13"/>
    <mergeCell ref="I13:J13"/>
    <mergeCell ref="K3:K5"/>
    <mergeCell ref="F4:F5"/>
    <mergeCell ref="G4:H4"/>
    <mergeCell ref="I4:J4"/>
    <mergeCell ref="D16:D17"/>
    <mergeCell ref="D7:D8"/>
    <mergeCell ref="A21:A27"/>
    <mergeCell ref="B21:B23"/>
    <mergeCell ref="C21:C23"/>
    <mergeCell ref="D21:D23"/>
    <mergeCell ref="E21:E23"/>
    <mergeCell ref="F21:J21"/>
    <mergeCell ref="K21:K23"/>
    <mergeCell ref="F22:F23"/>
    <mergeCell ref="G22:H22"/>
    <mergeCell ref="I22:J22"/>
    <mergeCell ref="D25:D26"/>
    <mergeCell ref="A30:A36"/>
    <mergeCell ref="B30:B32"/>
    <mergeCell ref="C30:C32"/>
    <mergeCell ref="D30:D32"/>
    <mergeCell ref="E30:E32"/>
    <mergeCell ref="F30:J30"/>
    <mergeCell ref="K30:K32"/>
    <mergeCell ref="F31:F32"/>
    <mergeCell ref="G31:H31"/>
    <mergeCell ref="I31:J31"/>
    <mergeCell ref="B34:B35"/>
    <mergeCell ref="C34:C35"/>
    <mergeCell ref="D34:D35"/>
    <mergeCell ref="A39:A45"/>
    <mergeCell ref="B39:B41"/>
    <mergeCell ref="C39:C41"/>
    <mergeCell ref="D39:D41"/>
    <mergeCell ref="E39:E41"/>
    <mergeCell ref="F39:J39"/>
    <mergeCell ref="K39:K41"/>
    <mergeCell ref="F40:F41"/>
    <mergeCell ref="G40:H40"/>
    <mergeCell ref="I40:J40"/>
    <mergeCell ref="D43:D44"/>
    <mergeCell ref="C43:C44"/>
    <mergeCell ref="B43:B44"/>
    <mergeCell ref="B65:K65"/>
    <mergeCell ref="A66:A72"/>
    <mergeCell ref="B66:B68"/>
    <mergeCell ref="C66:C68"/>
    <mergeCell ref="D66:D68"/>
    <mergeCell ref="E66:E68"/>
    <mergeCell ref="F66:J66"/>
    <mergeCell ref="K66:K68"/>
    <mergeCell ref="F67:F68"/>
    <mergeCell ref="G67:H67"/>
    <mergeCell ref="I67:J67"/>
    <mergeCell ref="B70:B71"/>
    <mergeCell ref="C70:C71"/>
    <mergeCell ref="D70:D71"/>
    <mergeCell ref="A48:A54"/>
    <mergeCell ref="B48:B50"/>
    <mergeCell ref="C48:C50"/>
    <mergeCell ref="D48:D50"/>
    <mergeCell ref="E48:E50"/>
    <mergeCell ref="F48:J48"/>
    <mergeCell ref="K48:K50"/>
    <mergeCell ref="F49:F50"/>
    <mergeCell ref="G49:H49"/>
    <mergeCell ref="I49:J49"/>
    <mergeCell ref="B52:B53"/>
    <mergeCell ref="C52:C53"/>
    <mergeCell ref="D52:D53"/>
    <mergeCell ref="B74:K74"/>
    <mergeCell ref="A75:A81"/>
    <mergeCell ref="B75:B77"/>
    <mergeCell ref="C75:C77"/>
    <mergeCell ref="D75:D77"/>
    <mergeCell ref="E75:E77"/>
    <mergeCell ref="F75:J75"/>
    <mergeCell ref="K75:K77"/>
    <mergeCell ref="F76:F77"/>
    <mergeCell ref="G76:H76"/>
    <mergeCell ref="I76:J76"/>
    <mergeCell ref="B79:B80"/>
    <mergeCell ref="C79:C80"/>
    <mergeCell ref="D79:D80"/>
    <mergeCell ref="A57:A63"/>
    <mergeCell ref="B57:B59"/>
    <mergeCell ref="C57:C59"/>
    <mergeCell ref="D57:D59"/>
    <mergeCell ref="E57:E59"/>
    <mergeCell ref="F57:J57"/>
    <mergeCell ref="K57:K59"/>
    <mergeCell ref="F58:F59"/>
    <mergeCell ref="G58:H58"/>
    <mergeCell ref="I58:J58"/>
    <mergeCell ref="B61:B62"/>
    <mergeCell ref="C61:C62"/>
    <mergeCell ref="D61:D62"/>
    <mergeCell ref="B7:B8"/>
    <mergeCell ref="C7:C8"/>
    <mergeCell ref="B16:B17"/>
    <mergeCell ref="C16:C17"/>
    <mergeCell ref="B25:B26"/>
    <mergeCell ref="C25:C26"/>
    <mergeCell ref="B56:K56"/>
    <mergeCell ref="B47:K47"/>
    <mergeCell ref="B38:K38"/>
    <mergeCell ref="B29:K29"/>
    <mergeCell ref="B20:K20"/>
  </mergeCells>
  <pageMargins left="0.7" right="0.7" top="0.78740157499999996" bottom="0.78740157499999996" header="0.3" footer="0.3"/>
  <pageSetup paperSize="9" scale="90" fitToWidth="0" fitToHeight="0" orientation="landscape" r:id="rId1"/>
  <rowBreaks count="2" manualBreakCount="2">
    <brk id="27" max="16383" man="1"/>
    <brk id="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5"/>
  <sheetViews>
    <sheetView topLeftCell="B7" zoomScaleNormal="100" workbookViewId="0">
      <selection activeCell="G41" sqref="G41"/>
    </sheetView>
  </sheetViews>
  <sheetFormatPr defaultRowHeight="15" x14ac:dyDescent="0.25"/>
  <cols>
    <col min="1" max="1" width="11.7109375" customWidth="1"/>
    <col min="2" max="2" width="19.85546875" customWidth="1"/>
    <col min="4" max="4" width="9.28515625" bestFit="1" customWidth="1"/>
    <col min="6" max="6" width="11.140625" customWidth="1"/>
    <col min="7" max="7" width="9.28515625" style="12" bestFit="1" customWidth="1"/>
    <col min="8" max="8" width="26" customWidth="1"/>
    <col min="9" max="9" width="11.140625" customWidth="1"/>
    <col min="11" max="11" width="9.28515625" bestFit="1" customWidth="1"/>
    <col min="12" max="12" width="10.140625" bestFit="1" customWidth="1"/>
    <col min="13" max="13" width="10" bestFit="1" customWidth="1"/>
    <col min="14" max="14" width="12.140625" customWidth="1"/>
    <col min="16" max="16" width="40.140625" customWidth="1"/>
  </cols>
  <sheetData>
    <row r="2" spans="1:17" x14ac:dyDescent="0.25">
      <c r="A2" s="9" t="s">
        <v>91</v>
      </c>
      <c r="Q2" s="73"/>
    </row>
    <row r="3" spans="1:17" ht="28.5" customHeight="1" x14ac:dyDescent="0.25">
      <c r="A3" s="105" t="s">
        <v>9</v>
      </c>
      <c r="B3" s="105" t="s">
        <v>10</v>
      </c>
      <c r="C3" s="105" t="s">
        <v>73</v>
      </c>
      <c r="D3" s="105"/>
      <c r="E3" s="105"/>
      <c r="F3" s="105"/>
      <c r="G3" s="134" t="s">
        <v>33</v>
      </c>
      <c r="H3" s="135"/>
      <c r="I3" s="135"/>
      <c r="J3" s="135"/>
      <c r="K3" s="135" t="s">
        <v>34</v>
      </c>
      <c r="L3" s="135"/>
      <c r="M3" s="135"/>
      <c r="N3" s="135"/>
      <c r="O3" s="136"/>
      <c r="P3" s="105" t="s">
        <v>92</v>
      </c>
    </row>
    <row r="4" spans="1:17" ht="48.75" customHeight="1" x14ac:dyDescent="0.25">
      <c r="A4" s="101"/>
      <c r="B4" s="101"/>
      <c r="C4" s="28" t="s">
        <v>11</v>
      </c>
      <c r="D4" s="28" t="s">
        <v>12</v>
      </c>
      <c r="E4" s="28" t="s">
        <v>13</v>
      </c>
      <c r="F4" s="28" t="s">
        <v>157</v>
      </c>
      <c r="G4" s="59" t="s">
        <v>35</v>
      </c>
      <c r="H4" s="10" t="s">
        <v>36</v>
      </c>
      <c r="I4" s="10" t="s">
        <v>37</v>
      </c>
      <c r="J4" s="10" t="s">
        <v>38</v>
      </c>
      <c r="K4" s="27" t="s">
        <v>39</v>
      </c>
      <c r="L4" s="27" t="s">
        <v>40</v>
      </c>
      <c r="M4" s="11" t="s">
        <v>47</v>
      </c>
      <c r="N4" s="27" t="s">
        <v>41</v>
      </c>
      <c r="O4" s="27" t="s">
        <v>42</v>
      </c>
      <c r="P4" s="101"/>
    </row>
    <row r="5" spans="1:17" ht="219" customHeight="1" x14ac:dyDescent="0.25">
      <c r="A5" s="119" t="s">
        <v>74</v>
      </c>
      <c r="B5" s="121" t="s">
        <v>75</v>
      </c>
      <c r="C5" s="122" t="s">
        <v>21</v>
      </c>
      <c r="D5" s="122">
        <v>4</v>
      </c>
      <c r="E5" s="122" t="s">
        <v>24</v>
      </c>
      <c r="F5" s="122" t="s">
        <v>27</v>
      </c>
      <c r="G5" s="33">
        <v>55401</v>
      </c>
      <c r="H5" s="29" t="s">
        <v>59</v>
      </c>
      <c r="I5" s="32" t="s">
        <v>96</v>
      </c>
      <c r="J5" s="19" t="s">
        <v>44</v>
      </c>
      <c r="K5" s="19">
        <v>0</v>
      </c>
      <c r="L5" s="31">
        <v>42401</v>
      </c>
      <c r="M5" s="34">
        <v>6</v>
      </c>
      <c r="N5" s="31">
        <v>45291</v>
      </c>
      <c r="O5" s="19" t="s">
        <v>43</v>
      </c>
      <c r="P5" s="80" t="s">
        <v>140</v>
      </c>
    </row>
    <row r="6" spans="1:17" ht="64.5" customHeight="1" x14ac:dyDescent="0.25">
      <c r="A6" s="133"/>
      <c r="B6" s="102"/>
      <c r="C6" s="125"/>
      <c r="D6" s="125"/>
      <c r="E6" s="125"/>
      <c r="F6" s="125"/>
      <c r="G6" s="33">
        <v>55402</v>
      </c>
      <c r="H6" s="29" t="s">
        <v>120</v>
      </c>
      <c r="I6" s="32" t="s">
        <v>119</v>
      </c>
      <c r="J6" s="19" t="s">
        <v>44</v>
      </c>
      <c r="K6" s="19">
        <v>0</v>
      </c>
      <c r="L6" s="31">
        <v>42401</v>
      </c>
      <c r="M6" s="34">
        <v>3</v>
      </c>
      <c r="N6" s="31">
        <v>45291</v>
      </c>
      <c r="O6" s="19" t="s">
        <v>43</v>
      </c>
      <c r="P6" s="80" t="s">
        <v>142</v>
      </c>
    </row>
    <row r="7" spans="1:17" ht="161.25" customHeight="1" x14ac:dyDescent="0.25">
      <c r="A7" s="120"/>
      <c r="B7" s="103"/>
      <c r="C7" s="123"/>
      <c r="D7" s="123"/>
      <c r="E7" s="123"/>
      <c r="F7" s="123"/>
      <c r="G7" s="33">
        <v>67510</v>
      </c>
      <c r="H7" s="29" t="s">
        <v>60</v>
      </c>
      <c r="I7" s="32" t="s">
        <v>97</v>
      </c>
      <c r="J7" s="19" t="s">
        <v>48</v>
      </c>
      <c r="K7" s="19">
        <v>750</v>
      </c>
      <c r="L7" s="31">
        <v>42401</v>
      </c>
      <c r="M7" s="34">
        <v>771</v>
      </c>
      <c r="N7" s="31">
        <v>45291</v>
      </c>
      <c r="O7" s="19" t="s">
        <v>43</v>
      </c>
      <c r="P7" s="80" t="s">
        <v>141</v>
      </c>
    </row>
    <row r="8" spans="1:17" ht="15" customHeight="1" x14ac:dyDescent="0.25">
      <c r="A8" s="119" t="s">
        <v>74</v>
      </c>
      <c r="B8" s="121" t="s">
        <v>76</v>
      </c>
      <c r="C8" s="122" t="s">
        <v>23</v>
      </c>
      <c r="D8" s="122">
        <v>2</v>
      </c>
      <c r="E8" s="122" t="s">
        <v>26</v>
      </c>
      <c r="F8" s="122" t="s">
        <v>28</v>
      </c>
      <c r="G8" s="33">
        <v>60000</v>
      </c>
      <c r="H8" s="29" t="s">
        <v>98</v>
      </c>
      <c r="I8" s="32" t="s">
        <v>55</v>
      </c>
      <c r="J8" s="19" t="s">
        <v>44</v>
      </c>
      <c r="K8" s="19">
        <v>0</v>
      </c>
      <c r="L8" s="31">
        <v>42425</v>
      </c>
      <c r="M8" s="34">
        <v>86</v>
      </c>
      <c r="N8" s="31">
        <v>45291</v>
      </c>
      <c r="O8" s="19" t="s">
        <v>43</v>
      </c>
      <c r="P8" s="49" t="s">
        <v>71</v>
      </c>
    </row>
    <row r="9" spans="1:17" ht="60" x14ac:dyDescent="0.25">
      <c r="A9" s="133"/>
      <c r="B9" s="102"/>
      <c r="C9" s="125"/>
      <c r="D9" s="125"/>
      <c r="E9" s="125"/>
      <c r="F9" s="125"/>
      <c r="G9" s="33">
        <v>62000</v>
      </c>
      <c r="H9" s="29" t="s">
        <v>62</v>
      </c>
      <c r="I9" s="32" t="s">
        <v>99</v>
      </c>
      <c r="J9" s="19" t="s">
        <v>44</v>
      </c>
      <c r="K9" s="19">
        <v>0</v>
      </c>
      <c r="L9" s="31">
        <v>42425</v>
      </c>
      <c r="M9" s="34">
        <v>2</v>
      </c>
      <c r="N9" s="31">
        <v>45291</v>
      </c>
      <c r="O9" s="19" t="s">
        <v>43</v>
      </c>
      <c r="P9" s="49" t="s">
        <v>71</v>
      </c>
    </row>
    <row r="10" spans="1:17" ht="30" x14ac:dyDescent="0.25">
      <c r="A10" s="133"/>
      <c r="B10" s="102"/>
      <c r="C10" s="125"/>
      <c r="D10" s="125"/>
      <c r="E10" s="125"/>
      <c r="F10" s="125"/>
      <c r="G10" s="33">
        <v>67001</v>
      </c>
      <c r="H10" s="29" t="s">
        <v>63</v>
      </c>
      <c r="I10" s="32" t="s">
        <v>100</v>
      </c>
      <c r="J10" s="19" t="s">
        <v>44</v>
      </c>
      <c r="K10" s="19">
        <v>0</v>
      </c>
      <c r="L10" s="31">
        <v>42425</v>
      </c>
      <c r="M10" s="34">
        <v>15</v>
      </c>
      <c r="N10" s="31">
        <v>45291</v>
      </c>
      <c r="O10" s="19" t="s">
        <v>43</v>
      </c>
      <c r="P10" s="49" t="s">
        <v>71</v>
      </c>
    </row>
    <row r="11" spans="1:17" ht="30" x14ac:dyDescent="0.25">
      <c r="A11" s="133"/>
      <c r="B11" s="102"/>
      <c r="C11" s="125"/>
      <c r="D11" s="125"/>
      <c r="E11" s="125"/>
      <c r="F11" s="125"/>
      <c r="G11" s="33">
        <v>55102</v>
      </c>
      <c r="H11" s="29" t="s">
        <v>101</v>
      </c>
      <c r="I11" s="32" t="s">
        <v>58</v>
      </c>
      <c r="J11" s="19" t="s">
        <v>44</v>
      </c>
      <c r="K11" s="19">
        <v>0</v>
      </c>
      <c r="L11" s="31">
        <v>42425</v>
      </c>
      <c r="M11" s="58">
        <v>1</v>
      </c>
      <c r="N11" s="31">
        <v>45291</v>
      </c>
      <c r="O11" s="19" t="s">
        <v>43</v>
      </c>
      <c r="P11" s="49" t="s">
        <v>71</v>
      </c>
    </row>
    <row r="12" spans="1:17" ht="30" x14ac:dyDescent="0.25">
      <c r="A12" s="133"/>
      <c r="B12" s="102"/>
      <c r="C12" s="125"/>
      <c r="D12" s="125"/>
      <c r="E12" s="125"/>
      <c r="F12" s="125"/>
      <c r="G12" s="33">
        <v>67010</v>
      </c>
      <c r="H12" s="29" t="s">
        <v>64</v>
      </c>
      <c r="I12" s="32" t="s">
        <v>55</v>
      </c>
      <c r="J12" s="19" t="s">
        <v>48</v>
      </c>
      <c r="K12" s="19">
        <v>0</v>
      </c>
      <c r="L12" s="31">
        <v>42425</v>
      </c>
      <c r="M12" s="58">
        <v>5</v>
      </c>
      <c r="N12" s="31">
        <v>45291</v>
      </c>
      <c r="O12" s="19" t="s">
        <v>43</v>
      </c>
      <c r="P12" s="49" t="s">
        <v>71</v>
      </c>
    </row>
    <row r="13" spans="1:17" ht="60" x14ac:dyDescent="0.25">
      <c r="A13" s="120"/>
      <c r="B13" s="103"/>
      <c r="C13" s="123"/>
      <c r="D13" s="123"/>
      <c r="E13" s="123"/>
      <c r="F13" s="123"/>
      <c r="G13" s="33">
        <v>67315</v>
      </c>
      <c r="H13" s="29" t="s">
        <v>102</v>
      </c>
      <c r="I13" s="32" t="s">
        <v>55</v>
      </c>
      <c r="J13" s="19" t="s">
        <v>48</v>
      </c>
      <c r="K13" s="19">
        <v>0</v>
      </c>
      <c r="L13" s="31">
        <v>42425</v>
      </c>
      <c r="M13" s="34">
        <v>40</v>
      </c>
      <c r="N13" s="31">
        <v>45291</v>
      </c>
      <c r="O13" s="19" t="s">
        <v>43</v>
      </c>
      <c r="P13" s="49" t="s">
        <v>71</v>
      </c>
    </row>
    <row r="14" spans="1:17" ht="198.75" customHeight="1" x14ac:dyDescent="0.25">
      <c r="A14" s="119" t="s">
        <v>77</v>
      </c>
      <c r="B14" s="121" t="s">
        <v>82</v>
      </c>
      <c r="C14" s="122" t="s">
        <v>21</v>
      </c>
      <c r="D14" s="122">
        <v>4</v>
      </c>
      <c r="E14" s="122" t="s">
        <v>24</v>
      </c>
      <c r="F14" s="122" t="s">
        <v>27</v>
      </c>
      <c r="G14" s="33">
        <v>50000</v>
      </c>
      <c r="H14" s="29" t="s">
        <v>103</v>
      </c>
      <c r="I14" s="32" t="s">
        <v>58</v>
      </c>
      <c r="J14" s="19" t="s">
        <v>44</v>
      </c>
      <c r="K14" s="19">
        <v>0</v>
      </c>
      <c r="L14" s="31">
        <v>42401</v>
      </c>
      <c r="M14" s="34">
        <v>5</v>
      </c>
      <c r="N14" s="31">
        <v>45291</v>
      </c>
      <c r="O14" s="19">
        <v>3</v>
      </c>
      <c r="P14" s="80" t="s">
        <v>163</v>
      </c>
    </row>
    <row r="15" spans="1:17" ht="83.25" customHeight="1" x14ac:dyDescent="0.25">
      <c r="A15" s="133"/>
      <c r="B15" s="102"/>
      <c r="C15" s="125"/>
      <c r="D15" s="125"/>
      <c r="E15" s="125"/>
      <c r="F15" s="125"/>
      <c r="G15" s="33">
        <v>50001</v>
      </c>
      <c r="H15" s="29" t="s">
        <v>104</v>
      </c>
      <c r="I15" s="32" t="s">
        <v>55</v>
      </c>
      <c r="J15" s="19" t="s">
        <v>44</v>
      </c>
      <c r="K15" s="19">
        <v>0</v>
      </c>
      <c r="L15" s="31">
        <v>42401</v>
      </c>
      <c r="M15" s="34">
        <v>340</v>
      </c>
      <c r="N15" s="31">
        <v>45291</v>
      </c>
      <c r="O15" s="19" t="s">
        <v>43</v>
      </c>
      <c r="P15" s="80" t="s">
        <v>161</v>
      </c>
    </row>
    <row r="16" spans="1:17" ht="45" x14ac:dyDescent="0.25">
      <c r="A16" s="133"/>
      <c r="B16" s="102"/>
      <c r="C16" s="125"/>
      <c r="D16" s="125"/>
      <c r="E16" s="125"/>
      <c r="F16" s="125"/>
      <c r="G16" s="33">
        <v>50030</v>
      </c>
      <c r="H16" s="29" t="s">
        <v>105</v>
      </c>
      <c r="I16" s="32" t="s">
        <v>52</v>
      </c>
      <c r="J16" s="19" t="s">
        <v>48</v>
      </c>
      <c r="K16" s="30">
        <v>5.4</v>
      </c>
      <c r="L16" s="31">
        <v>41639</v>
      </c>
      <c r="M16" s="30">
        <v>5</v>
      </c>
      <c r="N16" s="31">
        <v>45291</v>
      </c>
      <c r="O16" s="19" t="s">
        <v>43</v>
      </c>
      <c r="P16" s="49" t="s">
        <v>131</v>
      </c>
    </row>
    <row r="17" spans="1:16" ht="132.75" customHeight="1" x14ac:dyDescent="0.25">
      <c r="A17" s="119" t="s">
        <v>78</v>
      </c>
      <c r="B17" s="130" t="s">
        <v>83</v>
      </c>
      <c r="C17" s="121" t="s">
        <v>21</v>
      </c>
      <c r="D17" s="121">
        <v>4</v>
      </c>
      <c r="E17" s="121" t="s">
        <v>24</v>
      </c>
      <c r="F17" s="121" t="s">
        <v>27</v>
      </c>
      <c r="G17" s="33">
        <v>75001</v>
      </c>
      <c r="H17" s="29" t="s">
        <v>106</v>
      </c>
      <c r="I17" s="32" t="s">
        <v>56</v>
      </c>
      <c r="J17" s="19" t="s">
        <v>44</v>
      </c>
      <c r="K17" s="19">
        <v>0</v>
      </c>
      <c r="L17" s="31">
        <v>42401</v>
      </c>
      <c r="M17" s="34">
        <v>5</v>
      </c>
      <c r="N17" s="31">
        <v>45291</v>
      </c>
      <c r="O17" s="19" t="s">
        <v>43</v>
      </c>
      <c r="P17" s="80" t="s">
        <v>136</v>
      </c>
    </row>
    <row r="18" spans="1:16" ht="121.5" customHeight="1" x14ac:dyDescent="0.25">
      <c r="A18" s="133"/>
      <c r="B18" s="131"/>
      <c r="C18" s="102"/>
      <c r="D18" s="102"/>
      <c r="E18" s="102"/>
      <c r="F18" s="102"/>
      <c r="G18" s="33">
        <v>76100</v>
      </c>
      <c r="H18" s="29" t="s">
        <v>45</v>
      </c>
      <c r="I18" s="32" t="s">
        <v>57</v>
      </c>
      <c r="J18" s="19" t="s">
        <v>44</v>
      </c>
      <c r="K18" s="19">
        <v>0</v>
      </c>
      <c r="L18" s="31">
        <v>42401</v>
      </c>
      <c r="M18" s="34">
        <v>3</v>
      </c>
      <c r="N18" s="31">
        <v>45291</v>
      </c>
      <c r="O18" s="19" t="s">
        <v>43</v>
      </c>
      <c r="P18" s="80" t="s">
        <v>135</v>
      </c>
    </row>
    <row r="19" spans="1:16" ht="51" customHeight="1" x14ac:dyDescent="0.25">
      <c r="A19" s="133"/>
      <c r="B19" s="131"/>
      <c r="C19" s="102"/>
      <c r="D19" s="102"/>
      <c r="E19" s="102"/>
      <c r="F19" s="102"/>
      <c r="G19" s="33">
        <v>75120</v>
      </c>
      <c r="H19" s="29" t="s">
        <v>107</v>
      </c>
      <c r="I19" s="32" t="s">
        <v>52</v>
      </c>
      <c r="J19" s="19" t="s">
        <v>48</v>
      </c>
      <c r="K19" s="19">
        <v>30</v>
      </c>
      <c r="L19" s="31">
        <v>40908</v>
      </c>
      <c r="M19" s="34">
        <v>35</v>
      </c>
      <c r="N19" s="31">
        <v>45291</v>
      </c>
      <c r="O19" s="19" t="s">
        <v>43</v>
      </c>
      <c r="P19" s="49" t="s">
        <v>131</v>
      </c>
    </row>
    <row r="20" spans="1:16" ht="46.5" customHeight="1" x14ac:dyDescent="0.25">
      <c r="A20" s="120"/>
      <c r="B20" s="132"/>
      <c r="C20" s="103"/>
      <c r="D20" s="103"/>
      <c r="E20" s="103"/>
      <c r="F20" s="103"/>
      <c r="G20" s="34">
        <v>76310</v>
      </c>
      <c r="H20" s="57" t="s">
        <v>108</v>
      </c>
      <c r="I20" s="48" t="s">
        <v>52</v>
      </c>
      <c r="J20" s="50" t="s">
        <v>48</v>
      </c>
      <c r="K20" s="48">
        <v>7</v>
      </c>
      <c r="L20" s="47">
        <v>40908</v>
      </c>
      <c r="M20" s="48">
        <v>10</v>
      </c>
      <c r="N20" s="47">
        <v>45291</v>
      </c>
      <c r="O20" s="48" t="s">
        <v>43</v>
      </c>
      <c r="P20" s="49" t="s">
        <v>131</v>
      </c>
    </row>
    <row r="21" spans="1:16" ht="72.75" x14ac:dyDescent="0.25">
      <c r="A21" s="128" t="s">
        <v>79</v>
      </c>
      <c r="B21" s="129" t="s">
        <v>72</v>
      </c>
      <c r="C21" s="126" t="s">
        <v>21</v>
      </c>
      <c r="D21" s="126">
        <v>4</v>
      </c>
      <c r="E21" s="126" t="s">
        <v>24</v>
      </c>
      <c r="F21" s="124" t="s">
        <v>27</v>
      </c>
      <c r="G21" s="33">
        <v>10000</v>
      </c>
      <c r="H21" s="29" t="s">
        <v>65</v>
      </c>
      <c r="I21" s="32" t="s">
        <v>50</v>
      </c>
      <c r="J21" s="19" t="s">
        <v>44</v>
      </c>
      <c r="K21" s="19">
        <v>0</v>
      </c>
      <c r="L21" s="31">
        <v>42401</v>
      </c>
      <c r="M21" s="34">
        <v>2</v>
      </c>
      <c r="N21" s="31">
        <v>45291</v>
      </c>
      <c r="O21" s="19">
        <v>2</v>
      </c>
      <c r="P21" s="80" t="s">
        <v>162</v>
      </c>
    </row>
    <row r="22" spans="1:16" ht="72.75" x14ac:dyDescent="0.25">
      <c r="A22" s="128"/>
      <c r="B22" s="129"/>
      <c r="C22" s="126"/>
      <c r="D22" s="126"/>
      <c r="E22" s="126"/>
      <c r="F22" s="124"/>
      <c r="G22" s="33">
        <v>10102</v>
      </c>
      <c r="H22" s="29" t="s">
        <v>132</v>
      </c>
      <c r="I22" s="32" t="s">
        <v>50</v>
      </c>
      <c r="J22" s="19" t="s">
        <v>44</v>
      </c>
      <c r="K22" s="19">
        <v>0</v>
      </c>
      <c r="L22" s="31">
        <v>42614</v>
      </c>
      <c r="M22" s="34">
        <v>2</v>
      </c>
      <c r="N22" s="47">
        <v>45291</v>
      </c>
      <c r="O22" s="19" t="s">
        <v>43</v>
      </c>
      <c r="P22" s="80" t="s">
        <v>162</v>
      </c>
    </row>
    <row r="23" spans="1:16" ht="48.75" x14ac:dyDescent="0.25">
      <c r="A23" s="128"/>
      <c r="B23" s="129"/>
      <c r="C23" s="126"/>
      <c r="D23" s="126"/>
      <c r="E23" s="126"/>
      <c r="F23" s="124"/>
      <c r="G23" s="33">
        <v>10300</v>
      </c>
      <c r="H23" s="29" t="s">
        <v>133</v>
      </c>
      <c r="I23" s="32" t="s">
        <v>124</v>
      </c>
      <c r="J23" s="19" t="s">
        <v>44</v>
      </c>
      <c r="K23" s="19">
        <v>0</v>
      </c>
      <c r="L23" s="31">
        <v>42614</v>
      </c>
      <c r="M23" s="100">
        <v>3636.36</v>
      </c>
      <c r="N23" s="31">
        <v>45291</v>
      </c>
      <c r="O23" s="19" t="s">
        <v>43</v>
      </c>
      <c r="P23" s="80" t="s">
        <v>139</v>
      </c>
    </row>
    <row r="24" spans="1:16" ht="72.75" x14ac:dyDescent="0.25">
      <c r="A24" s="128"/>
      <c r="B24" s="129"/>
      <c r="C24" s="126"/>
      <c r="D24" s="126"/>
      <c r="E24" s="126"/>
      <c r="F24" s="124"/>
      <c r="G24" s="33">
        <v>10105</v>
      </c>
      <c r="H24" s="29" t="s">
        <v>134</v>
      </c>
      <c r="I24" s="32" t="s">
        <v>50</v>
      </c>
      <c r="J24" s="19" t="s">
        <v>44</v>
      </c>
      <c r="K24" s="19">
        <v>0</v>
      </c>
      <c r="L24" s="31">
        <v>42614</v>
      </c>
      <c r="M24" s="34">
        <v>2</v>
      </c>
      <c r="N24" s="47">
        <v>45291</v>
      </c>
      <c r="O24" s="19" t="s">
        <v>43</v>
      </c>
      <c r="P24" s="80" t="s">
        <v>162</v>
      </c>
    </row>
    <row r="25" spans="1:16" ht="96.75" x14ac:dyDescent="0.25">
      <c r="A25" s="128"/>
      <c r="B25" s="129"/>
      <c r="C25" s="126"/>
      <c r="D25" s="126"/>
      <c r="E25" s="126"/>
      <c r="F25" s="124"/>
      <c r="G25" s="33">
        <v>10400</v>
      </c>
      <c r="H25" s="29" t="s">
        <v>66</v>
      </c>
      <c r="I25" s="32" t="s">
        <v>49</v>
      </c>
      <c r="J25" s="19" t="s">
        <v>44</v>
      </c>
      <c r="K25" s="19">
        <v>0</v>
      </c>
      <c r="L25" s="31">
        <v>42401</v>
      </c>
      <c r="M25" s="34">
        <v>5</v>
      </c>
      <c r="N25" s="31">
        <v>45291</v>
      </c>
      <c r="O25" s="19" t="s">
        <v>43</v>
      </c>
      <c r="P25" s="80" t="s">
        <v>137</v>
      </c>
    </row>
    <row r="26" spans="1:16" ht="84.75" x14ac:dyDescent="0.25">
      <c r="A26" s="128"/>
      <c r="B26" s="129"/>
      <c r="C26" s="126"/>
      <c r="D26" s="126"/>
      <c r="E26" s="126"/>
      <c r="F26" s="124"/>
      <c r="G26" s="33">
        <v>10403</v>
      </c>
      <c r="H26" s="29" t="s">
        <v>67</v>
      </c>
      <c r="I26" s="32" t="s">
        <v>49</v>
      </c>
      <c r="J26" s="19" t="s">
        <v>44</v>
      </c>
      <c r="K26" s="19">
        <v>0</v>
      </c>
      <c r="L26" s="31">
        <v>42401</v>
      </c>
      <c r="M26" s="34">
        <v>3</v>
      </c>
      <c r="N26" s="31">
        <v>45291</v>
      </c>
      <c r="O26" s="19" t="s">
        <v>43</v>
      </c>
      <c r="P26" s="80" t="s">
        <v>138</v>
      </c>
    </row>
    <row r="27" spans="1:16" ht="30" x14ac:dyDescent="0.25">
      <c r="A27" s="128"/>
      <c r="B27" s="129"/>
      <c r="C27" s="126"/>
      <c r="D27" s="126"/>
      <c r="E27" s="126"/>
      <c r="F27" s="124"/>
      <c r="G27" s="33">
        <v>10411</v>
      </c>
      <c r="H27" s="29" t="s">
        <v>68</v>
      </c>
      <c r="I27" s="32" t="s">
        <v>52</v>
      </c>
      <c r="J27" s="19" t="s">
        <v>48</v>
      </c>
      <c r="K27" s="56">
        <v>28.5</v>
      </c>
      <c r="L27" s="31">
        <v>41274</v>
      </c>
      <c r="M27" s="35">
        <v>22</v>
      </c>
      <c r="N27" s="31">
        <v>45291</v>
      </c>
      <c r="O27" s="19" t="s">
        <v>43</v>
      </c>
      <c r="P27" s="49" t="s">
        <v>131</v>
      </c>
    </row>
    <row r="28" spans="1:16" x14ac:dyDescent="0.25">
      <c r="A28" s="128" t="s">
        <v>79</v>
      </c>
      <c r="B28" s="129" t="s">
        <v>72</v>
      </c>
      <c r="C28" s="126" t="s">
        <v>23</v>
      </c>
      <c r="D28" s="126">
        <v>2</v>
      </c>
      <c r="E28" s="126" t="s">
        <v>26</v>
      </c>
      <c r="F28" s="124" t="s">
        <v>28</v>
      </c>
      <c r="G28" s="33">
        <v>60000</v>
      </c>
      <c r="H28" s="29" t="s">
        <v>61</v>
      </c>
      <c r="I28" s="32" t="s">
        <v>54</v>
      </c>
      <c r="J28" s="19" t="s">
        <v>44</v>
      </c>
      <c r="K28" s="19">
        <v>0</v>
      </c>
      <c r="L28" s="31">
        <v>42425</v>
      </c>
      <c r="M28" s="34">
        <v>2</v>
      </c>
      <c r="N28" s="31">
        <v>45291</v>
      </c>
      <c r="O28" s="19" t="s">
        <v>43</v>
      </c>
      <c r="P28" s="49" t="s">
        <v>71</v>
      </c>
    </row>
    <row r="29" spans="1:16" ht="30" x14ac:dyDescent="0.25">
      <c r="A29" s="128"/>
      <c r="B29" s="129"/>
      <c r="C29" s="126"/>
      <c r="D29" s="126"/>
      <c r="E29" s="126"/>
      <c r="F29" s="124"/>
      <c r="G29" s="55">
        <v>10213</v>
      </c>
      <c r="H29" s="54" t="s">
        <v>69</v>
      </c>
      <c r="I29" s="53" t="s">
        <v>53</v>
      </c>
      <c r="J29" s="51" t="s">
        <v>44</v>
      </c>
      <c r="K29" s="51">
        <v>0</v>
      </c>
      <c r="L29" s="52">
        <v>42425</v>
      </c>
      <c r="M29" s="35">
        <v>1</v>
      </c>
      <c r="N29" s="52">
        <v>45291</v>
      </c>
      <c r="O29" s="51" t="s">
        <v>43</v>
      </c>
      <c r="P29" s="76" t="s">
        <v>71</v>
      </c>
    </row>
    <row r="30" spans="1:16" ht="60" x14ac:dyDescent="0.25">
      <c r="A30" s="128"/>
      <c r="B30" s="129"/>
      <c r="C30" s="126"/>
      <c r="D30" s="126"/>
      <c r="E30" s="126"/>
      <c r="F30" s="124"/>
      <c r="G30" s="34">
        <v>10211</v>
      </c>
      <c r="H30" s="49" t="s">
        <v>70</v>
      </c>
      <c r="I30" s="50" t="s">
        <v>53</v>
      </c>
      <c r="J30" s="50" t="s">
        <v>48</v>
      </c>
      <c r="K30" s="48">
        <v>0</v>
      </c>
      <c r="L30" s="47">
        <v>42425</v>
      </c>
      <c r="M30" s="48">
        <v>1</v>
      </c>
      <c r="N30" s="47">
        <v>45291</v>
      </c>
      <c r="O30" s="48" t="s">
        <v>43</v>
      </c>
      <c r="P30" s="49" t="s">
        <v>71</v>
      </c>
    </row>
    <row r="31" spans="1:16" x14ac:dyDescent="0.25">
      <c r="A31" s="128" t="s">
        <v>79</v>
      </c>
      <c r="B31" s="137" t="s">
        <v>0</v>
      </c>
      <c r="C31" s="126" t="s">
        <v>23</v>
      </c>
      <c r="D31" s="126">
        <v>2</v>
      </c>
      <c r="E31" s="126" t="s">
        <v>26</v>
      </c>
      <c r="F31" s="124" t="s">
        <v>28</v>
      </c>
      <c r="G31" s="33">
        <v>60000</v>
      </c>
      <c r="H31" s="29" t="s">
        <v>61</v>
      </c>
      <c r="I31" s="32" t="s">
        <v>55</v>
      </c>
      <c r="J31" s="19" t="s">
        <v>44</v>
      </c>
      <c r="K31" s="19">
        <v>0</v>
      </c>
      <c r="L31" s="31">
        <v>42425</v>
      </c>
      <c r="M31" s="34">
        <v>24</v>
      </c>
      <c r="N31" s="31">
        <v>45291</v>
      </c>
      <c r="O31" s="19" t="s">
        <v>43</v>
      </c>
      <c r="P31" s="49" t="s">
        <v>71</v>
      </c>
    </row>
    <row r="32" spans="1:16" ht="60" x14ac:dyDescent="0.25">
      <c r="A32" s="128"/>
      <c r="B32" s="138"/>
      <c r="C32" s="126"/>
      <c r="D32" s="126"/>
      <c r="E32" s="126"/>
      <c r="F32" s="124"/>
      <c r="G32" s="33">
        <v>62000</v>
      </c>
      <c r="H32" s="29" t="s">
        <v>62</v>
      </c>
      <c r="I32" s="32" t="s">
        <v>99</v>
      </c>
      <c r="J32" s="19" t="s">
        <v>44</v>
      </c>
      <c r="K32" s="19">
        <v>0</v>
      </c>
      <c r="L32" s="31">
        <v>42425</v>
      </c>
      <c r="M32" s="34">
        <v>1</v>
      </c>
      <c r="N32" s="31">
        <v>45291</v>
      </c>
      <c r="O32" s="19" t="s">
        <v>43</v>
      </c>
      <c r="P32" s="49" t="s">
        <v>71</v>
      </c>
    </row>
    <row r="33" spans="1:16" ht="45" x14ac:dyDescent="0.25">
      <c r="A33" s="128"/>
      <c r="B33" s="138"/>
      <c r="C33" s="126"/>
      <c r="D33" s="126"/>
      <c r="E33" s="126"/>
      <c r="F33" s="124"/>
      <c r="G33" s="33">
        <v>50110</v>
      </c>
      <c r="H33" s="29" t="s">
        <v>156</v>
      </c>
      <c r="I33" s="32" t="s">
        <v>55</v>
      </c>
      <c r="J33" s="19" t="s">
        <v>48</v>
      </c>
      <c r="K33" s="19">
        <v>0</v>
      </c>
      <c r="L33" s="60">
        <v>42647</v>
      </c>
      <c r="M33" s="34">
        <v>8</v>
      </c>
      <c r="N33" s="31">
        <v>45291</v>
      </c>
      <c r="O33" s="19" t="s">
        <v>43</v>
      </c>
      <c r="P33" s="49" t="s">
        <v>71</v>
      </c>
    </row>
    <row r="34" spans="1:16" ht="19.5" customHeight="1" x14ac:dyDescent="0.25">
      <c r="A34" s="119" t="s">
        <v>79</v>
      </c>
      <c r="B34" s="121" t="s">
        <v>84</v>
      </c>
      <c r="C34" s="122" t="s">
        <v>23</v>
      </c>
      <c r="D34" s="122">
        <v>2</v>
      </c>
      <c r="E34" s="122" t="s">
        <v>26</v>
      </c>
      <c r="F34" s="122" t="s">
        <v>28</v>
      </c>
      <c r="G34" s="33">
        <v>60000</v>
      </c>
      <c r="H34" s="29" t="s">
        <v>61</v>
      </c>
      <c r="I34" s="32" t="s">
        <v>55</v>
      </c>
      <c r="J34" s="19" t="s">
        <v>44</v>
      </c>
      <c r="K34" s="19">
        <v>0</v>
      </c>
      <c r="L34" s="31">
        <v>42425</v>
      </c>
      <c r="M34" s="34">
        <v>5</v>
      </c>
      <c r="N34" s="31">
        <v>45291</v>
      </c>
      <c r="O34" s="19" t="s">
        <v>43</v>
      </c>
      <c r="P34" s="49" t="s">
        <v>71</v>
      </c>
    </row>
    <row r="35" spans="1:16" ht="43.5" customHeight="1" x14ac:dyDescent="0.25">
      <c r="A35" s="133"/>
      <c r="B35" s="102"/>
      <c r="C35" s="125"/>
      <c r="D35" s="125"/>
      <c r="E35" s="125"/>
      <c r="F35" s="125"/>
      <c r="G35" s="33">
        <v>50105</v>
      </c>
      <c r="H35" s="29" t="s">
        <v>109</v>
      </c>
      <c r="I35" s="32" t="s">
        <v>50</v>
      </c>
      <c r="J35" s="19" t="s">
        <v>44</v>
      </c>
      <c r="K35" s="19">
        <v>0</v>
      </c>
      <c r="L35" s="31">
        <v>42425</v>
      </c>
      <c r="M35" s="34">
        <v>1</v>
      </c>
      <c r="N35" s="31">
        <v>45291</v>
      </c>
      <c r="O35" s="19" t="s">
        <v>43</v>
      </c>
      <c r="P35" s="49" t="s">
        <v>71</v>
      </c>
    </row>
    <row r="36" spans="1:16" ht="45.75" customHeight="1" x14ac:dyDescent="0.25">
      <c r="A36" s="133"/>
      <c r="B36" s="102"/>
      <c r="C36" s="125"/>
      <c r="D36" s="125"/>
      <c r="E36" s="125"/>
      <c r="F36" s="125"/>
      <c r="G36" s="33">
        <v>50130</v>
      </c>
      <c r="H36" s="29" t="s">
        <v>110</v>
      </c>
      <c r="I36" s="32" t="s">
        <v>55</v>
      </c>
      <c r="J36" s="19" t="s">
        <v>48</v>
      </c>
      <c r="K36" s="19">
        <v>0</v>
      </c>
      <c r="L36" s="31">
        <v>42425</v>
      </c>
      <c r="M36" s="34">
        <v>2</v>
      </c>
      <c r="N36" s="31">
        <v>45291</v>
      </c>
      <c r="O36" s="19" t="s">
        <v>43</v>
      </c>
      <c r="P36" s="49" t="s">
        <v>71</v>
      </c>
    </row>
    <row r="37" spans="1:16" ht="59.25" customHeight="1" x14ac:dyDescent="0.25">
      <c r="A37" s="133"/>
      <c r="B37" s="102"/>
      <c r="C37" s="125"/>
      <c r="D37" s="125"/>
      <c r="E37" s="125"/>
      <c r="F37" s="125"/>
      <c r="G37" s="33">
        <v>67310</v>
      </c>
      <c r="H37" s="29" t="s">
        <v>111</v>
      </c>
      <c r="I37" s="32" t="s">
        <v>55</v>
      </c>
      <c r="J37" s="19" t="s">
        <v>48</v>
      </c>
      <c r="K37" s="19">
        <v>0</v>
      </c>
      <c r="L37" s="31">
        <v>42425</v>
      </c>
      <c r="M37" s="34">
        <v>5</v>
      </c>
      <c r="N37" s="31">
        <v>45291</v>
      </c>
      <c r="O37" s="19" t="s">
        <v>43</v>
      </c>
      <c r="P37" s="49" t="s">
        <v>71</v>
      </c>
    </row>
    <row r="38" spans="1:16" ht="61.5" customHeight="1" x14ac:dyDescent="0.25">
      <c r="A38" s="133"/>
      <c r="B38" s="102"/>
      <c r="C38" s="125"/>
      <c r="D38" s="125"/>
      <c r="E38" s="125"/>
      <c r="F38" s="125"/>
      <c r="G38" s="33">
        <v>63200</v>
      </c>
      <c r="H38" s="29" t="s">
        <v>127</v>
      </c>
      <c r="I38" s="32" t="s">
        <v>55</v>
      </c>
      <c r="J38" s="19" t="s">
        <v>48</v>
      </c>
      <c r="K38" s="19">
        <v>0</v>
      </c>
      <c r="L38" s="31">
        <v>42425</v>
      </c>
      <c r="M38" s="34">
        <v>1</v>
      </c>
      <c r="N38" s="31">
        <v>45291</v>
      </c>
      <c r="O38" s="19" t="s">
        <v>43</v>
      </c>
      <c r="P38" s="49" t="s">
        <v>71</v>
      </c>
    </row>
    <row r="39" spans="1:16" ht="66.75" customHeight="1" x14ac:dyDescent="0.25">
      <c r="A39" s="133"/>
      <c r="B39" s="102"/>
      <c r="C39" s="125"/>
      <c r="D39" s="125"/>
      <c r="E39" s="125"/>
      <c r="F39" s="125"/>
      <c r="G39" s="33">
        <v>63100</v>
      </c>
      <c r="H39" s="29" t="s">
        <v>126</v>
      </c>
      <c r="I39" s="32" t="s">
        <v>55</v>
      </c>
      <c r="J39" s="19" t="s">
        <v>48</v>
      </c>
      <c r="K39" s="19">
        <v>0</v>
      </c>
      <c r="L39" s="31">
        <v>42425</v>
      </c>
      <c r="M39" s="34">
        <v>1</v>
      </c>
      <c r="N39" s="31">
        <v>45291</v>
      </c>
      <c r="O39" s="19" t="s">
        <v>43</v>
      </c>
      <c r="P39" s="49" t="s">
        <v>71</v>
      </c>
    </row>
    <row r="40" spans="1:16" ht="45.75" customHeight="1" x14ac:dyDescent="0.25">
      <c r="A40" s="133"/>
      <c r="B40" s="102"/>
      <c r="C40" s="125"/>
      <c r="D40" s="125"/>
      <c r="E40" s="125"/>
      <c r="F40" s="125"/>
      <c r="G40" s="33">
        <v>62900</v>
      </c>
      <c r="H40" s="29" t="s">
        <v>112</v>
      </c>
      <c r="I40" s="32" t="s">
        <v>55</v>
      </c>
      <c r="J40" s="19" t="s">
        <v>48</v>
      </c>
      <c r="K40" s="19">
        <v>0</v>
      </c>
      <c r="L40" s="31">
        <v>42425</v>
      </c>
      <c r="M40" s="34">
        <v>1</v>
      </c>
      <c r="N40" s="31">
        <v>45291</v>
      </c>
      <c r="O40" s="19" t="s">
        <v>43</v>
      </c>
      <c r="P40" s="49" t="s">
        <v>71</v>
      </c>
    </row>
    <row r="41" spans="1:16" ht="105" customHeight="1" x14ac:dyDescent="0.25">
      <c r="A41" s="133"/>
      <c r="B41" s="102"/>
      <c r="C41" s="125"/>
      <c r="D41" s="125"/>
      <c r="E41" s="125"/>
      <c r="F41" s="125"/>
      <c r="G41" s="34">
        <v>62800</v>
      </c>
      <c r="H41" s="49" t="s">
        <v>113</v>
      </c>
      <c r="I41" s="48" t="s">
        <v>55</v>
      </c>
      <c r="J41" s="48" t="s">
        <v>48</v>
      </c>
      <c r="K41" s="48">
        <v>0</v>
      </c>
      <c r="L41" s="31">
        <v>42425</v>
      </c>
      <c r="M41" s="48">
        <v>1</v>
      </c>
      <c r="N41" s="47">
        <v>45291</v>
      </c>
      <c r="O41" s="2" t="s">
        <v>43</v>
      </c>
      <c r="P41" s="49" t="s">
        <v>71</v>
      </c>
    </row>
    <row r="42" spans="1:16" ht="50.25" customHeight="1" x14ac:dyDescent="0.25">
      <c r="A42" s="133"/>
      <c r="B42" s="102"/>
      <c r="C42" s="125"/>
      <c r="D42" s="125"/>
      <c r="E42" s="125"/>
      <c r="F42" s="125"/>
      <c r="G42" s="33">
        <v>62700</v>
      </c>
      <c r="H42" s="29" t="s">
        <v>114</v>
      </c>
      <c r="I42" s="32" t="s">
        <v>55</v>
      </c>
      <c r="J42" s="19" t="s">
        <v>48</v>
      </c>
      <c r="K42" s="19">
        <v>0</v>
      </c>
      <c r="L42" s="31">
        <v>42425</v>
      </c>
      <c r="M42" s="34">
        <v>2</v>
      </c>
      <c r="N42" s="31">
        <v>45291</v>
      </c>
      <c r="O42" s="19" t="s">
        <v>43</v>
      </c>
      <c r="P42" s="49" t="s">
        <v>71</v>
      </c>
    </row>
    <row r="43" spans="1:16" ht="45.75" customHeight="1" x14ac:dyDescent="0.25">
      <c r="A43" s="120"/>
      <c r="B43" s="103"/>
      <c r="C43" s="123"/>
      <c r="D43" s="123"/>
      <c r="E43" s="123"/>
      <c r="F43" s="123"/>
      <c r="G43" s="35">
        <v>62600</v>
      </c>
      <c r="H43" s="46" t="s">
        <v>115</v>
      </c>
      <c r="I43" s="45" t="s">
        <v>55</v>
      </c>
      <c r="J43" s="42" t="s">
        <v>48</v>
      </c>
      <c r="K43" s="42">
        <v>0</v>
      </c>
      <c r="L43" s="43">
        <v>42425</v>
      </c>
      <c r="M43" s="44">
        <v>2</v>
      </c>
      <c r="N43" s="43">
        <v>45291</v>
      </c>
      <c r="O43" s="42" t="s">
        <v>43</v>
      </c>
      <c r="P43" s="49" t="s">
        <v>71</v>
      </c>
    </row>
    <row r="44" spans="1:16" ht="45" customHeight="1" x14ac:dyDescent="0.25">
      <c r="A44" s="119" t="s">
        <v>79</v>
      </c>
      <c r="B44" s="121" t="s">
        <v>85</v>
      </c>
      <c r="C44" s="122" t="s">
        <v>22</v>
      </c>
      <c r="D44" s="122">
        <v>6</v>
      </c>
      <c r="E44" s="122" t="s">
        <v>25</v>
      </c>
      <c r="F44" s="119" t="s">
        <v>159</v>
      </c>
      <c r="G44" s="41">
        <v>93701</v>
      </c>
      <c r="H44" s="40" t="s">
        <v>123</v>
      </c>
      <c r="I44" s="39" t="s">
        <v>50</v>
      </c>
      <c r="J44" s="36" t="s">
        <v>44</v>
      </c>
      <c r="K44" s="36">
        <v>0</v>
      </c>
      <c r="L44" s="37">
        <v>42401</v>
      </c>
      <c r="M44" s="38">
        <v>3</v>
      </c>
      <c r="N44" s="37">
        <v>45291</v>
      </c>
      <c r="O44" s="36">
        <v>1</v>
      </c>
      <c r="P44" s="77" t="s">
        <v>71</v>
      </c>
    </row>
    <row r="45" spans="1:16" ht="30.75" customHeight="1" x14ac:dyDescent="0.25">
      <c r="A45" s="120"/>
      <c r="B45" s="103"/>
      <c r="C45" s="123"/>
      <c r="D45" s="123"/>
      <c r="E45" s="123"/>
      <c r="F45" s="120"/>
      <c r="G45" s="41">
        <v>94800</v>
      </c>
      <c r="H45" s="40" t="s">
        <v>116</v>
      </c>
      <c r="I45" s="39" t="s">
        <v>49</v>
      </c>
      <c r="J45" s="36" t="s">
        <v>48</v>
      </c>
      <c r="K45" s="36">
        <v>0</v>
      </c>
      <c r="L45" s="37">
        <v>42401</v>
      </c>
      <c r="M45" s="38">
        <v>0</v>
      </c>
      <c r="N45" s="37">
        <v>45291</v>
      </c>
      <c r="O45" s="36">
        <v>0</v>
      </c>
      <c r="P45" s="77" t="s">
        <v>71</v>
      </c>
    </row>
    <row r="46" spans="1:16" ht="42" customHeight="1" x14ac:dyDescent="0.25">
      <c r="A46" s="119" t="s">
        <v>80</v>
      </c>
      <c r="B46" s="121" t="s">
        <v>86</v>
      </c>
      <c r="C46" s="122" t="s">
        <v>22</v>
      </c>
      <c r="D46" s="122">
        <v>6</v>
      </c>
      <c r="E46" s="122" t="s">
        <v>25</v>
      </c>
      <c r="F46" s="119" t="s">
        <v>159</v>
      </c>
      <c r="G46" s="33">
        <v>93701</v>
      </c>
      <c r="H46" s="29" t="s">
        <v>123</v>
      </c>
      <c r="I46" s="32" t="s">
        <v>50</v>
      </c>
      <c r="J46" s="19" t="s">
        <v>44</v>
      </c>
      <c r="K46" s="19">
        <v>0</v>
      </c>
      <c r="L46" s="31">
        <v>42401</v>
      </c>
      <c r="M46" s="34">
        <v>8</v>
      </c>
      <c r="N46" s="31">
        <v>45291</v>
      </c>
      <c r="O46" s="19">
        <v>3</v>
      </c>
      <c r="P46" s="49" t="s">
        <v>71</v>
      </c>
    </row>
    <row r="47" spans="1:16" ht="35.25" customHeight="1" x14ac:dyDescent="0.25">
      <c r="A47" s="120"/>
      <c r="B47" s="103"/>
      <c r="C47" s="123"/>
      <c r="D47" s="123"/>
      <c r="E47" s="123"/>
      <c r="F47" s="120"/>
      <c r="G47" s="33">
        <v>94800</v>
      </c>
      <c r="H47" s="29" t="s">
        <v>116</v>
      </c>
      <c r="I47" s="32" t="s">
        <v>49</v>
      </c>
      <c r="J47" s="19" t="s">
        <v>48</v>
      </c>
      <c r="K47" s="19">
        <v>0</v>
      </c>
      <c r="L47" s="31">
        <v>42401</v>
      </c>
      <c r="M47" s="35">
        <v>1</v>
      </c>
      <c r="N47" s="31">
        <v>45291</v>
      </c>
      <c r="O47" s="19">
        <v>0</v>
      </c>
      <c r="P47" s="49" t="s">
        <v>71</v>
      </c>
    </row>
    <row r="48" spans="1:16" ht="43.5" customHeight="1" x14ac:dyDescent="0.25">
      <c r="A48" s="128" t="s">
        <v>80</v>
      </c>
      <c r="B48" s="129" t="s">
        <v>87</v>
      </c>
      <c r="C48" s="126" t="s">
        <v>22</v>
      </c>
      <c r="D48" s="126">
        <v>6</v>
      </c>
      <c r="E48" s="102" t="s">
        <v>25</v>
      </c>
      <c r="F48" s="127" t="s">
        <v>159</v>
      </c>
      <c r="G48" s="33">
        <v>93701</v>
      </c>
      <c r="H48" s="29" t="s">
        <v>123</v>
      </c>
      <c r="I48" s="32" t="s">
        <v>50</v>
      </c>
      <c r="J48" s="19" t="s">
        <v>44</v>
      </c>
      <c r="K48" s="19">
        <v>0</v>
      </c>
      <c r="L48" s="31">
        <v>42401</v>
      </c>
      <c r="M48" s="34">
        <v>2</v>
      </c>
      <c r="N48" s="31">
        <v>45291</v>
      </c>
      <c r="O48" s="19">
        <v>1</v>
      </c>
      <c r="P48" s="49" t="s">
        <v>71</v>
      </c>
    </row>
    <row r="49" spans="1:16" ht="45" x14ac:dyDescent="0.25">
      <c r="A49" s="128"/>
      <c r="B49" s="129"/>
      <c r="C49" s="126"/>
      <c r="D49" s="126"/>
      <c r="E49" s="102"/>
      <c r="F49" s="127"/>
      <c r="G49" s="33">
        <v>94800</v>
      </c>
      <c r="H49" s="29" t="s">
        <v>116</v>
      </c>
      <c r="I49" s="32" t="s">
        <v>49</v>
      </c>
      <c r="J49" s="19" t="s">
        <v>48</v>
      </c>
      <c r="K49" s="19">
        <v>0</v>
      </c>
      <c r="L49" s="31">
        <v>42401</v>
      </c>
      <c r="M49" s="34">
        <v>1</v>
      </c>
      <c r="N49" s="31">
        <v>45291</v>
      </c>
      <c r="O49" s="19">
        <v>0</v>
      </c>
      <c r="P49" s="49" t="s">
        <v>71</v>
      </c>
    </row>
    <row r="50" spans="1:16" ht="43.5" customHeight="1" x14ac:dyDescent="0.25">
      <c r="A50" s="128" t="s">
        <v>80</v>
      </c>
      <c r="B50" s="129" t="s">
        <v>88</v>
      </c>
      <c r="C50" s="126" t="s">
        <v>22</v>
      </c>
      <c r="D50" s="126">
        <v>6</v>
      </c>
      <c r="E50" s="126" t="s">
        <v>25</v>
      </c>
      <c r="F50" s="127" t="s">
        <v>159</v>
      </c>
      <c r="G50" s="33">
        <v>93701</v>
      </c>
      <c r="H50" s="29" t="s">
        <v>123</v>
      </c>
      <c r="I50" s="32" t="s">
        <v>50</v>
      </c>
      <c r="J50" s="19" t="s">
        <v>44</v>
      </c>
      <c r="K50" s="19">
        <v>0</v>
      </c>
      <c r="L50" s="31">
        <v>42401</v>
      </c>
      <c r="M50" s="34">
        <v>8</v>
      </c>
      <c r="N50" s="31">
        <v>45291</v>
      </c>
      <c r="O50" s="19">
        <v>3</v>
      </c>
      <c r="P50" s="49" t="s">
        <v>71</v>
      </c>
    </row>
    <row r="51" spans="1:16" ht="35.25" customHeight="1" x14ac:dyDescent="0.25">
      <c r="A51" s="128"/>
      <c r="B51" s="129"/>
      <c r="C51" s="126"/>
      <c r="D51" s="126"/>
      <c r="E51" s="126"/>
      <c r="F51" s="127"/>
      <c r="G51" s="33">
        <v>94800</v>
      </c>
      <c r="H51" s="29" t="s">
        <v>116</v>
      </c>
      <c r="I51" s="32" t="s">
        <v>49</v>
      </c>
      <c r="J51" s="19" t="s">
        <v>48</v>
      </c>
      <c r="K51" s="19">
        <v>0</v>
      </c>
      <c r="L51" s="31">
        <v>42401</v>
      </c>
      <c r="M51" s="34">
        <v>0</v>
      </c>
      <c r="N51" s="31">
        <v>45291</v>
      </c>
      <c r="O51" s="19">
        <v>0</v>
      </c>
      <c r="P51" s="49" t="s">
        <v>71</v>
      </c>
    </row>
    <row r="52" spans="1:16" ht="30" customHeight="1" x14ac:dyDescent="0.25">
      <c r="A52" s="141" t="s">
        <v>80</v>
      </c>
      <c r="B52" s="142" t="s">
        <v>89</v>
      </c>
      <c r="C52" s="144" t="s">
        <v>22</v>
      </c>
      <c r="D52" s="144">
        <v>6</v>
      </c>
      <c r="E52" s="144" t="s">
        <v>25</v>
      </c>
      <c r="F52" s="139" t="s">
        <v>159</v>
      </c>
      <c r="G52" s="33">
        <v>92702</v>
      </c>
      <c r="H52" s="29" t="s">
        <v>117</v>
      </c>
      <c r="I52" s="32" t="s">
        <v>51</v>
      </c>
      <c r="J52" s="19" t="s">
        <v>44</v>
      </c>
      <c r="K52" s="19">
        <v>0</v>
      </c>
      <c r="L52" s="31">
        <v>42401</v>
      </c>
      <c r="M52" s="34">
        <v>5</v>
      </c>
      <c r="N52" s="31">
        <v>45291</v>
      </c>
      <c r="O52" s="19">
        <v>0</v>
      </c>
      <c r="P52" s="49" t="s">
        <v>71</v>
      </c>
    </row>
    <row r="53" spans="1:16" x14ac:dyDescent="0.25">
      <c r="A53" s="125"/>
      <c r="B53" s="143"/>
      <c r="C53" s="145"/>
      <c r="D53" s="145"/>
      <c r="E53" s="145"/>
      <c r="F53" s="140"/>
      <c r="G53" s="33">
        <v>93001</v>
      </c>
      <c r="H53" s="29" t="s">
        <v>118</v>
      </c>
      <c r="I53" s="32" t="s">
        <v>46</v>
      </c>
      <c r="J53" s="19" t="s">
        <v>44</v>
      </c>
      <c r="K53" s="19">
        <v>0</v>
      </c>
      <c r="L53" s="31">
        <v>42401</v>
      </c>
      <c r="M53" s="30">
        <v>0.1</v>
      </c>
      <c r="N53" s="31">
        <v>45291</v>
      </c>
      <c r="O53" s="34">
        <v>0</v>
      </c>
      <c r="P53" s="49" t="s">
        <v>71</v>
      </c>
    </row>
    <row r="54" spans="1:16" ht="45" x14ac:dyDescent="0.25">
      <c r="A54" s="123"/>
      <c r="B54" s="103"/>
      <c r="C54" s="103"/>
      <c r="D54" s="103"/>
      <c r="E54" s="103"/>
      <c r="F54" s="103"/>
      <c r="G54" s="33">
        <v>94800</v>
      </c>
      <c r="H54" s="29" t="s">
        <v>116</v>
      </c>
      <c r="I54" s="32" t="s">
        <v>49</v>
      </c>
      <c r="J54" s="19" t="s">
        <v>48</v>
      </c>
      <c r="K54" s="19">
        <v>0</v>
      </c>
      <c r="L54" s="31">
        <v>42401</v>
      </c>
      <c r="M54" s="34">
        <v>0</v>
      </c>
      <c r="N54" s="31">
        <v>45291</v>
      </c>
      <c r="O54" s="34">
        <v>0</v>
      </c>
      <c r="P54" s="49" t="s">
        <v>71</v>
      </c>
    </row>
    <row r="55" spans="1:16" ht="30" x14ac:dyDescent="0.25">
      <c r="A55" s="62" t="s">
        <v>81</v>
      </c>
      <c r="B55" s="61" t="s">
        <v>90</v>
      </c>
      <c r="C55" s="63" t="s">
        <v>22</v>
      </c>
      <c r="D55" s="63">
        <v>6</v>
      </c>
      <c r="E55" s="63" t="s">
        <v>25</v>
      </c>
      <c r="F55" s="98" t="s">
        <v>160</v>
      </c>
      <c r="G55" s="33">
        <v>92501</v>
      </c>
      <c r="H55" s="29" t="s">
        <v>125</v>
      </c>
      <c r="I55" s="32" t="s">
        <v>124</v>
      </c>
      <c r="J55" s="19" t="s">
        <v>44</v>
      </c>
      <c r="K55" s="19">
        <v>0</v>
      </c>
      <c r="L55" s="31">
        <v>42401</v>
      </c>
      <c r="M55" s="34">
        <v>19155</v>
      </c>
      <c r="N55" s="31">
        <v>45291</v>
      </c>
      <c r="O55" s="19">
        <v>0</v>
      </c>
      <c r="P55" s="49" t="s">
        <v>71</v>
      </c>
    </row>
  </sheetData>
  <mergeCells count="84">
    <mergeCell ref="F52:F54"/>
    <mergeCell ref="A52:A54"/>
    <mergeCell ref="B52:B54"/>
    <mergeCell ref="C52:C54"/>
    <mergeCell ref="D52:D54"/>
    <mergeCell ref="E52:E54"/>
    <mergeCell ref="A31:A33"/>
    <mergeCell ref="B31:B33"/>
    <mergeCell ref="C31:C33"/>
    <mergeCell ref="A34:A43"/>
    <mergeCell ref="B34:B43"/>
    <mergeCell ref="C34:C43"/>
    <mergeCell ref="A28:A30"/>
    <mergeCell ref="B28:B30"/>
    <mergeCell ref="C28:C30"/>
    <mergeCell ref="A21:A27"/>
    <mergeCell ref="B21:B27"/>
    <mergeCell ref="C21:C27"/>
    <mergeCell ref="F14:F16"/>
    <mergeCell ref="F28:F30"/>
    <mergeCell ref="F21:F27"/>
    <mergeCell ref="E17:E20"/>
    <mergeCell ref="D28:D30"/>
    <mergeCell ref="E28:E30"/>
    <mergeCell ref="F17:F20"/>
    <mergeCell ref="D21:D27"/>
    <mergeCell ref="E21:E27"/>
    <mergeCell ref="E14:E16"/>
    <mergeCell ref="A3:A4"/>
    <mergeCell ref="B3:B4"/>
    <mergeCell ref="C3:F3"/>
    <mergeCell ref="P3:P4"/>
    <mergeCell ref="G3:J3"/>
    <mergeCell ref="K3:O3"/>
    <mergeCell ref="C5:C7"/>
    <mergeCell ref="D5:D7"/>
    <mergeCell ref="B17:B20"/>
    <mergeCell ref="A5:A7"/>
    <mergeCell ref="B5:B7"/>
    <mergeCell ref="C8:C13"/>
    <mergeCell ref="D17:D20"/>
    <mergeCell ref="A17:A20"/>
    <mergeCell ref="C17:C20"/>
    <mergeCell ref="A14:A16"/>
    <mergeCell ref="B14:B16"/>
    <mergeCell ref="C14:C16"/>
    <mergeCell ref="D14:D16"/>
    <mergeCell ref="A8:A13"/>
    <mergeCell ref="B8:B13"/>
    <mergeCell ref="E5:E7"/>
    <mergeCell ref="D8:D13"/>
    <mergeCell ref="E8:E13"/>
    <mergeCell ref="F8:F13"/>
    <mergeCell ref="F5:F7"/>
    <mergeCell ref="F50:F51"/>
    <mergeCell ref="A48:A49"/>
    <mergeCell ref="B48:B49"/>
    <mergeCell ref="C48:C49"/>
    <mergeCell ref="D48:D49"/>
    <mergeCell ref="E48:E49"/>
    <mergeCell ref="F48:F49"/>
    <mergeCell ref="E50:E51"/>
    <mergeCell ref="A50:A51"/>
    <mergeCell ref="B50:B51"/>
    <mergeCell ref="C50:C51"/>
    <mergeCell ref="D50:D51"/>
    <mergeCell ref="F31:F33"/>
    <mergeCell ref="D46:D47"/>
    <mergeCell ref="E46:E47"/>
    <mergeCell ref="F46:F47"/>
    <mergeCell ref="D34:D43"/>
    <mergeCell ref="E34:E43"/>
    <mergeCell ref="F34:F43"/>
    <mergeCell ref="E44:E45"/>
    <mergeCell ref="F44:F45"/>
    <mergeCell ref="D44:D45"/>
    <mergeCell ref="D31:D33"/>
    <mergeCell ref="E31:E33"/>
    <mergeCell ref="A46:A47"/>
    <mergeCell ref="B46:B47"/>
    <mergeCell ref="C46:C47"/>
    <mergeCell ref="A44:A45"/>
    <mergeCell ref="B44:B45"/>
    <mergeCell ref="C44:C45"/>
  </mergeCells>
  <pageMargins left="0.7" right="0.7" top="0.78740157499999996" bottom="0.78740157499999996" header="0.3" footer="0.3"/>
  <pageSetup paperSize="9" scale="65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7"/>
  <sheetViews>
    <sheetView tabSelected="1" topLeftCell="A88" zoomScaleNormal="100" zoomScaleSheetLayoutView="80" workbookViewId="0">
      <selection activeCell="I93" sqref="I93"/>
    </sheetView>
  </sheetViews>
  <sheetFormatPr defaultRowHeight="15" x14ac:dyDescent="0.25"/>
  <cols>
    <col min="1" max="1" width="9.140625" style="20"/>
    <col min="2" max="2" width="12.7109375" customWidth="1"/>
    <col min="3" max="3" width="13.5703125" customWidth="1"/>
    <col min="4" max="6" width="12.7109375" customWidth="1"/>
  </cols>
  <sheetData>
    <row r="2" spans="1:6" ht="15.75" thickBot="1" x14ac:dyDescent="0.3">
      <c r="B2" s="160" t="s">
        <v>143</v>
      </c>
      <c r="C2" s="160"/>
      <c r="D2" s="160"/>
      <c r="E2" s="160"/>
      <c r="F2" s="160"/>
    </row>
    <row r="3" spans="1:6" ht="15" customHeight="1" x14ac:dyDescent="0.25">
      <c r="A3" s="152">
        <v>2016</v>
      </c>
      <c r="B3" s="154" t="s">
        <v>144</v>
      </c>
      <c r="C3" s="157" t="s">
        <v>11</v>
      </c>
      <c r="D3" s="157" t="s">
        <v>145</v>
      </c>
      <c r="E3" s="157" t="s">
        <v>146</v>
      </c>
      <c r="F3" s="146" t="s">
        <v>147</v>
      </c>
    </row>
    <row r="4" spans="1:6" ht="15" customHeight="1" x14ac:dyDescent="0.25">
      <c r="A4" s="152"/>
      <c r="B4" s="155"/>
      <c r="C4" s="105"/>
      <c r="D4" s="105"/>
      <c r="E4" s="105"/>
      <c r="F4" s="147"/>
    </row>
    <row r="5" spans="1:6" ht="15.75" thickBot="1" x14ac:dyDescent="0.3">
      <c r="A5" s="152"/>
      <c r="B5" s="156"/>
      <c r="C5" s="158"/>
      <c r="D5" s="158"/>
      <c r="E5" s="158"/>
      <c r="F5" s="148"/>
    </row>
    <row r="6" spans="1:6" x14ac:dyDescent="0.25">
      <c r="A6" s="152"/>
      <c r="B6" s="149" t="s">
        <v>148</v>
      </c>
      <c r="C6" s="82" t="s">
        <v>21</v>
      </c>
      <c r="D6" s="89">
        <v>0</v>
      </c>
      <c r="E6" s="89">
        <v>0</v>
      </c>
      <c r="F6" s="90">
        <v>0</v>
      </c>
    </row>
    <row r="7" spans="1:6" x14ac:dyDescent="0.25">
      <c r="A7" s="152"/>
      <c r="B7" s="150"/>
      <c r="C7" s="81" t="s">
        <v>151</v>
      </c>
      <c r="D7" s="91">
        <v>0</v>
      </c>
      <c r="E7" s="91">
        <v>0</v>
      </c>
      <c r="F7" s="92">
        <v>0</v>
      </c>
    </row>
    <row r="8" spans="1:6" ht="15.75" thickBot="1" x14ac:dyDescent="0.3">
      <c r="A8" s="152"/>
      <c r="B8" s="151"/>
      <c r="C8" s="83" t="s">
        <v>152</v>
      </c>
      <c r="D8" s="87">
        <v>0</v>
      </c>
      <c r="E8" s="87">
        <v>0</v>
      </c>
      <c r="F8" s="93">
        <v>0</v>
      </c>
    </row>
    <row r="9" spans="1:6" ht="15.75" thickBot="1" x14ac:dyDescent="0.3">
      <c r="A9" s="152"/>
      <c r="B9" s="149" t="s">
        <v>149</v>
      </c>
      <c r="C9" s="84" t="s">
        <v>153</v>
      </c>
      <c r="D9" s="88">
        <v>0</v>
      </c>
      <c r="E9" s="88">
        <v>0</v>
      </c>
      <c r="F9" s="94">
        <v>0</v>
      </c>
    </row>
    <row r="10" spans="1:6" ht="15.75" thickBot="1" x14ac:dyDescent="0.3">
      <c r="A10" s="152"/>
      <c r="B10" s="151"/>
      <c r="C10" s="83" t="s">
        <v>154</v>
      </c>
      <c r="D10" s="88">
        <v>0</v>
      </c>
      <c r="E10" s="88">
        <v>0</v>
      </c>
      <c r="F10" s="94">
        <v>0</v>
      </c>
    </row>
    <row r="11" spans="1:6" ht="15.75" thickBot="1" x14ac:dyDescent="0.3">
      <c r="A11" s="152"/>
      <c r="B11" s="149" t="s">
        <v>150</v>
      </c>
      <c r="C11" s="84" t="s">
        <v>22</v>
      </c>
      <c r="D11" s="88">
        <v>0</v>
      </c>
      <c r="E11" s="88">
        <v>0</v>
      </c>
      <c r="F11" s="94">
        <v>0</v>
      </c>
    </row>
    <row r="12" spans="1:6" ht="15.75" thickBot="1" x14ac:dyDescent="0.3">
      <c r="A12" s="152"/>
      <c r="B12" s="151"/>
      <c r="C12" s="83" t="s">
        <v>155</v>
      </c>
      <c r="D12" s="88">
        <v>0</v>
      </c>
      <c r="E12" s="88">
        <v>0</v>
      </c>
      <c r="F12" s="94">
        <v>0</v>
      </c>
    </row>
    <row r="13" spans="1:6" ht="15.75" thickBot="1" x14ac:dyDescent="0.3">
      <c r="A13" s="159"/>
      <c r="B13" s="85" t="s">
        <v>29</v>
      </c>
      <c r="C13" s="86" t="s">
        <v>29</v>
      </c>
      <c r="D13" s="95">
        <v>0</v>
      </c>
      <c r="E13" s="95">
        <v>0</v>
      </c>
      <c r="F13" s="96">
        <v>0</v>
      </c>
    </row>
    <row r="15" spans="1:6" ht="15.75" thickBot="1" x14ac:dyDescent="0.3"/>
    <row r="16" spans="1:6" x14ac:dyDescent="0.25">
      <c r="A16" s="152">
        <v>2017</v>
      </c>
      <c r="B16" s="154" t="s">
        <v>144</v>
      </c>
      <c r="C16" s="157" t="s">
        <v>11</v>
      </c>
      <c r="D16" s="157" t="s">
        <v>145</v>
      </c>
      <c r="E16" s="157" t="s">
        <v>146</v>
      </c>
      <c r="F16" s="146" t="s">
        <v>147</v>
      </c>
    </row>
    <row r="17" spans="1:6" x14ac:dyDescent="0.25">
      <c r="A17" s="153"/>
      <c r="B17" s="155"/>
      <c r="C17" s="105"/>
      <c r="D17" s="105"/>
      <c r="E17" s="105"/>
      <c r="F17" s="147"/>
    </row>
    <row r="18" spans="1:6" ht="15.75" thickBot="1" x14ac:dyDescent="0.3">
      <c r="A18" s="153"/>
      <c r="B18" s="156"/>
      <c r="C18" s="158"/>
      <c r="D18" s="158"/>
      <c r="E18" s="158"/>
      <c r="F18" s="148"/>
    </row>
    <row r="19" spans="1:6" x14ac:dyDescent="0.25">
      <c r="A19" s="153"/>
      <c r="B19" s="149" t="s">
        <v>148</v>
      </c>
      <c r="C19" s="82" t="s">
        <v>21</v>
      </c>
      <c r="D19" s="89">
        <v>0</v>
      </c>
      <c r="E19" s="89">
        <v>0</v>
      </c>
      <c r="F19" s="90">
        <v>0</v>
      </c>
    </row>
    <row r="20" spans="1:6" x14ac:dyDescent="0.25">
      <c r="A20" s="153"/>
      <c r="B20" s="150"/>
      <c r="C20" s="81" t="s">
        <v>151</v>
      </c>
      <c r="D20" s="91">
        <v>0</v>
      </c>
      <c r="E20" s="91">
        <v>0</v>
      </c>
      <c r="F20" s="92">
        <v>0</v>
      </c>
    </row>
    <row r="21" spans="1:6" ht="15.75" thickBot="1" x14ac:dyDescent="0.3">
      <c r="A21" s="153"/>
      <c r="B21" s="151"/>
      <c r="C21" s="83" t="s">
        <v>152</v>
      </c>
      <c r="D21" s="87">
        <v>0</v>
      </c>
      <c r="E21" s="87">
        <v>0</v>
      </c>
      <c r="F21" s="93">
        <v>0</v>
      </c>
    </row>
    <row r="22" spans="1:6" ht="15.75" thickBot="1" x14ac:dyDescent="0.3">
      <c r="A22" s="153"/>
      <c r="B22" s="149" t="s">
        <v>149</v>
      </c>
      <c r="C22" s="84" t="s">
        <v>153</v>
      </c>
      <c r="D22" s="88">
        <v>0</v>
      </c>
      <c r="E22" s="88">
        <v>0</v>
      </c>
      <c r="F22" s="94">
        <v>0</v>
      </c>
    </row>
    <row r="23" spans="1:6" ht="15.75" thickBot="1" x14ac:dyDescent="0.3">
      <c r="A23" s="153"/>
      <c r="B23" s="151"/>
      <c r="C23" s="83" t="s">
        <v>154</v>
      </c>
      <c r="D23" s="88">
        <v>0</v>
      </c>
      <c r="E23" s="88">
        <v>0</v>
      </c>
      <c r="F23" s="94">
        <v>0</v>
      </c>
    </row>
    <row r="24" spans="1:6" ht="15.75" thickBot="1" x14ac:dyDescent="0.3">
      <c r="A24" s="153"/>
      <c r="B24" s="149" t="s">
        <v>150</v>
      </c>
      <c r="C24" s="84" t="s">
        <v>22</v>
      </c>
      <c r="D24" s="88">
        <v>3194.2</v>
      </c>
      <c r="E24" s="88">
        <v>1064.73</v>
      </c>
      <c r="F24" s="94">
        <v>4258.93</v>
      </c>
    </row>
    <row r="25" spans="1:6" ht="15.75" thickBot="1" x14ac:dyDescent="0.3">
      <c r="A25" s="153"/>
      <c r="B25" s="151"/>
      <c r="C25" s="83" t="s">
        <v>155</v>
      </c>
      <c r="D25" s="88">
        <v>3194.2</v>
      </c>
      <c r="E25" s="88">
        <v>1064.73</v>
      </c>
      <c r="F25" s="94">
        <v>4258.93</v>
      </c>
    </row>
    <row r="26" spans="1:6" ht="15.75" thickBot="1" x14ac:dyDescent="0.3">
      <c r="A26" s="153"/>
      <c r="B26" s="85" t="s">
        <v>29</v>
      </c>
      <c r="C26" s="86" t="s">
        <v>29</v>
      </c>
      <c r="D26" s="88">
        <v>3194.2</v>
      </c>
      <c r="E26" s="88">
        <v>1064.73</v>
      </c>
      <c r="F26" s="94">
        <v>4258.93</v>
      </c>
    </row>
    <row r="28" spans="1:6" ht="15.75" thickBot="1" x14ac:dyDescent="0.3"/>
    <row r="29" spans="1:6" x14ac:dyDescent="0.25">
      <c r="A29" s="152">
        <v>2018</v>
      </c>
      <c r="B29" s="154" t="s">
        <v>144</v>
      </c>
      <c r="C29" s="157" t="s">
        <v>11</v>
      </c>
      <c r="D29" s="157" t="s">
        <v>145</v>
      </c>
      <c r="E29" s="157" t="s">
        <v>146</v>
      </c>
      <c r="F29" s="146" t="s">
        <v>147</v>
      </c>
    </row>
    <row r="30" spans="1:6" x14ac:dyDescent="0.25">
      <c r="A30" s="152"/>
      <c r="B30" s="155"/>
      <c r="C30" s="105"/>
      <c r="D30" s="105"/>
      <c r="E30" s="105"/>
      <c r="F30" s="147"/>
    </row>
    <row r="31" spans="1:6" ht="15.75" thickBot="1" x14ac:dyDescent="0.3">
      <c r="A31" s="152"/>
      <c r="B31" s="156"/>
      <c r="C31" s="158"/>
      <c r="D31" s="158"/>
      <c r="E31" s="158"/>
      <c r="F31" s="148"/>
    </row>
    <row r="32" spans="1:6" x14ac:dyDescent="0.25">
      <c r="A32" s="152"/>
      <c r="B32" s="149" t="s">
        <v>148</v>
      </c>
      <c r="C32" s="82" t="s">
        <v>21</v>
      </c>
      <c r="D32" s="89">
        <v>6800</v>
      </c>
      <c r="E32" s="89">
        <v>0</v>
      </c>
      <c r="F32" s="90">
        <v>6800</v>
      </c>
    </row>
    <row r="33" spans="1:6" x14ac:dyDescent="0.25">
      <c r="A33" s="152"/>
      <c r="B33" s="150"/>
      <c r="C33" s="81" t="s">
        <v>151</v>
      </c>
      <c r="D33" s="91">
        <v>0</v>
      </c>
      <c r="E33" s="91">
        <v>0</v>
      </c>
      <c r="F33" s="92">
        <v>0</v>
      </c>
    </row>
    <row r="34" spans="1:6" ht="15.75" thickBot="1" x14ac:dyDescent="0.3">
      <c r="A34" s="152"/>
      <c r="B34" s="151"/>
      <c r="C34" s="83" t="s">
        <v>152</v>
      </c>
      <c r="D34" s="87">
        <v>6800</v>
      </c>
      <c r="E34" s="87">
        <v>0</v>
      </c>
      <c r="F34" s="93">
        <v>6800</v>
      </c>
    </row>
    <row r="35" spans="1:6" ht="15.75" thickBot="1" x14ac:dyDescent="0.3">
      <c r="A35" s="152"/>
      <c r="B35" s="149" t="s">
        <v>149</v>
      </c>
      <c r="C35" s="84" t="s">
        <v>153</v>
      </c>
      <c r="D35" s="88">
        <v>2643.5</v>
      </c>
      <c r="E35" s="88">
        <v>315.75</v>
      </c>
      <c r="F35" s="94">
        <v>2959.25</v>
      </c>
    </row>
    <row r="36" spans="1:6" ht="15.75" thickBot="1" x14ac:dyDescent="0.3">
      <c r="A36" s="152"/>
      <c r="B36" s="151"/>
      <c r="C36" s="83" t="s">
        <v>154</v>
      </c>
      <c r="D36" s="88">
        <v>2643.5</v>
      </c>
      <c r="E36" s="88">
        <v>315.75</v>
      </c>
      <c r="F36" s="94">
        <v>2959.25</v>
      </c>
    </row>
    <row r="37" spans="1:6" ht="15.75" thickBot="1" x14ac:dyDescent="0.3">
      <c r="A37" s="152"/>
      <c r="B37" s="149" t="s">
        <v>150</v>
      </c>
      <c r="C37" s="84" t="s">
        <v>22</v>
      </c>
      <c r="D37" s="88">
        <v>2400</v>
      </c>
      <c r="E37" s="88">
        <v>800</v>
      </c>
      <c r="F37" s="94">
        <v>3200</v>
      </c>
    </row>
    <row r="38" spans="1:6" ht="15.75" thickBot="1" x14ac:dyDescent="0.3">
      <c r="A38" s="152"/>
      <c r="B38" s="151"/>
      <c r="C38" s="83" t="s">
        <v>155</v>
      </c>
      <c r="D38" s="88">
        <v>2400</v>
      </c>
      <c r="E38" s="88">
        <v>800</v>
      </c>
      <c r="F38" s="94">
        <v>3200</v>
      </c>
    </row>
    <row r="39" spans="1:6" ht="15.75" thickBot="1" x14ac:dyDescent="0.3">
      <c r="A39" s="159"/>
      <c r="B39" s="85" t="s">
        <v>29</v>
      </c>
      <c r="C39" s="86" t="s">
        <v>29</v>
      </c>
      <c r="D39" s="88">
        <v>11843.5</v>
      </c>
      <c r="E39" s="95">
        <v>1115.75</v>
      </c>
      <c r="F39" s="96">
        <v>12959.25</v>
      </c>
    </row>
    <row r="41" spans="1:6" ht="15.75" thickBot="1" x14ac:dyDescent="0.3"/>
    <row r="42" spans="1:6" x14ac:dyDescent="0.25">
      <c r="A42" s="152">
        <v>2019</v>
      </c>
      <c r="B42" s="154" t="s">
        <v>144</v>
      </c>
      <c r="C42" s="157" t="s">
        <v>11</v>
      </c>
      <c r="D42" s="157" t="s">
        <v>145</v>
      </c>
      <c r="E42" s="157" t="s">
        <v>146</v>
      </c>
      <c r="F42" s="146" t="s">
        <v>147</v>
      </c>
    </row>
    <row r="43" spans="1:6" x14ac:dyDescent="0.25">
      <c r="A43" s="152"/>
      <c r="B43" s="155"/>
      <c r="C43" s="105"/>
      <c r="D43" s="105"/>
      <c r="E43" s="105"/>
      <c r="F43" s="147"/>
    </row>
    <row r="44" spans="1:6" ht="15.75" thickBot="1" x14ac:dyDescent="0.3">
      <c r="A44" s="152"/>
      <c r="B44" s="156"/>
      <c r="C44" s="158"/>
      <c r="D44" s="158"/>
      <c r="E44" s="158"/>
      <c r="F44" s="148"/>
    </row>
    <row r="45" spans="1:6" x14ac:dyDescent="0.25">
      <c r="A45" s="152"/>
      <c r="B45" s="149" t="s">
        <v>148</v>
      </c>
      <c r="C45" s="82" t="s">
        <v>21</v>
      </c>
      <c r="D45" s="89">
        <v>7878</v>
      </c>
      <c r="E45" s="89">
        <v>0</v>
      </c>
      <c r="F45" s="90">
        <v>7878</v>
      </c>
    </row>
    <row r="46" spans="1:6" x14ac:dyDescent="0.25">
      <c r="A46" s="152"/>
      <c r="B46" s="150"/>
      <c r="C46" s="81" t="s">
        <v>151</v>
      </c>
      <c r="D46" s="91">
        <v>0</v>
      </c>
      <c r="E46" s="91">
        <v>0</v>
      </c>
      <c r="F46" s="92">
        <v>0</v>
      </c>
    </row>
    <row r="47" spans="1:6" ht="15.75" thickBot="1" x14ac:dyDescent="0.3">
      <c r="A47" s="152"/>
      <c r="B47" s="151"/>
      <c r="C47" s="83" t="s">
        <v>152</v>
      </c>
      <c r="D47" s="87">
        <v>7878</v>
      </c>
      <c r="E47" s="87">
        <v>0</v>
      </c>
      <c r="F47" s="93">
        <v>7878</v>
      </c>
    </row>
    <row r="48" spans="1:6" ht="15.75" thickBot="1" x14ac:dyDescent="0.3">
      <c r="A48" s="152"/>
      <c r="B48" s="149" t="s">
        <v>149</v>
      </c>
      <c r="C48" s="84" t="s">
        <v>153</v>
      </c>
      <c r="D48" s="88">
        <v>2643.5</v>
      </c>
      <c r="E48" s="88">
        <v>328.75</v>
      </c>
      <c r="F48" s="94">
        <v>2972.25</v>
      </c>
    </row>
    <row r="49" spans="1:6" ht="15.75" thickBot="1" x14ac:dyDescent="0.3">
      <c r="A49" s="152"/>
      <c r="B49" s="151"/>
      <c r="C49" s="83" t="s">
        <v>154</v>
      </c>
      <c r="D49" s="88">
        <v>2643.5</v>
      </c>
      <c r="E49" s="88">
        <v>328.75</v>
      </c>
      <c r="F49" s="94">
        <v>2972.25</v>
      </c>
    </row>
    <row r="50" spans="1:6" ht="15.75" thickBot="1" x14ac:dyDescent="0.3">
      <c r="A50" s="152"/>
      <c r="B50" s="149" t="s">
        <v>150</v>
      </c>
      <c r="C50" s="84" t="s">
        <v>22</v>
      </c>
      <c r="D50" s="88">
        <v>2250</v>
      </c>
      <c r="E50" s="88">
        <v>750</v>
      </c>
      <c r="F50" s="94">
        <v>3000</v>
      </c>
    </row>
    <row r="51" spans="1:6" ht="15.75" thickBot="1" x14ac:dyDescent="0.3">
      <c r="A51" s="152"/>
      <c r="B51" s="151"/>
      <c r="C51" s="83" t="s">
        <v>155</v>
      </c>
      <c r="D51" s="88">
        <v>2250</v>
      </c>
      <c r="E51" s="88">
        <v>750</v>
      </c>
      <c r="F51" s="94">
        <v>3000</v>
      </c>
    </row>
    <row r="52" spans="1:6" ht="15.75" thickBot="1" x14ac:dyDescent="0.3">
      <c r="A52" s="159"/>
      <c r="B52" s="85" t="s">
        <v>29</v>
      </c>
      <c r="C52" s="86" t="s">
        <v>29</v>
      </c>
      <c r="D52" s="95">
        <v>12771.5</v>
      </c>
      <c r="E52" s="95">
        <v>1078.75</v>
      </c>
      <c r="F52" s="96">
        <v>13850.25</v>
      </c>
    </row>
    <row r="54" spans="1:6" ht="15.75" thickBot="1" x14ac:dyDescent="0.3"/>
    <row r="55" spans="1:6" x14ac:dyDescent="0.25">
      <c r="A55" s="152">
        <v>2020</v>
      </c>
      <c r="B55" s="154" t="s">
        <v>144</v>
      </c>
      <c r="C55" s="157" t="s">
        <v>11</v>
      </c>
      <c r="D55" s="157" t="s">
        <v>145</v>
      </c>
      <c r="E55" s="157" t="s">
        <v>146</v>
      </c>
      <c r="F55" s="146" t="s">
        <v>147</v>
      </c>
    </row>
    <row r="56" spans="1:6" x14ac:dyDescent="0.25">
      <c r="A56" s="152"/>
      <c r="B56" s="155"/>
      <c r="C56" s="105"/>
      <c r="D56" s="105"/>
      <c r="E56" s="105"/>
      <c r="F56" s="147"/>
    </row>
    <row r="57" spans="1:6" ht="15.75" thickBot="1" x14ac:dyDescent="0.3">
      <c r="A57" s="152"/>
      <c r="B57" s="156"/>
      <c r="C57" s="158"/>
      <c r="D57" s="158"/>
      <c r="E57" s="158"/>
      <c r="F57" s="148"/>
    </row>
    <row r="58" spans="1:6" x14ac:dyDescent="0.25">
      <c r="A58" s="152"/>
      <c r="B58" s="149" t="s">
        <v>148</v>
      </c>
      <c r="C58" s="82" t="s">
        <v>21</v>
      </c>
      <c r="D58" s="89">
        <v>1200</v>
      </c>
      <c r="E58" s="89">
        <v>0</v>
      </c>
      <c r="F58" s="90">
        <v>1200</v>
      </c>
    </row>
    <row r="59" spans="1:6" x14ac:dyDescent="0.25">
      <c r="A59" s="152"/>
      <c r="B59" s="150"/>
      <c r="C59" s="81" t="s">
        <v>151</v>
      </c>
      <c r="D59" s="91">
        <v>0</v>
      </c>
      <c r="E59" s="91">
        <v>0</v>
      </c>
      <c r="F59" s="92">
        <v>0</v>
      </c>
    </row>
    <row r="60" spans="1:6" ht="15.75" thickBot="1" x14ac:dyDescent="0.3">
      <c r="A60" s="152"/>
      <c r="B60" s="151"/>
      <c r="C60" s="83" t="s">
        <v>152</v>
      </c>
      <c r="D60" s="87">
        <v>1200</v>
      </c>
      <c r="E60" s="87">
        <v>0</v>
      </c>
      <c r="F60" s="93">
        <v>1200</v>
      </c>
    </row>
    <row r="61" spans="1:6" ht="15.75" thickBot="1" x14ac:dyDescent="0.3">
      <c r="A61" s="152"/>
      <c r="B61" s="149" t="s">
        <v>149</v>
      </c>
      <c r="C61" s="84" t="s">
        <v>153</v>
      </c>
      <c r="D61" s="88">
        <v>3400</v>
      </c>
      <c r="E61" s="88">
        <v>413</v>
      </c>
      <c r="F61" s="94">
        <v>3813</v>
      </c>
    </row>
    <row r="62" spans="1:6" ht="15.75" thickBot="1" x14ac:dyDescent="0.3">
      <c r="A62" s="152"/>
      <c r="B62" s="151"/>
      <c r="C62" s="83" t="s">
        <v>154</v>
      </c>
      <c r="D62" s="88">
        <v>3400</v>
      </c>
      <c r="E62" s="88">
        <v>413</v>
      </c>
      <c r="F62" s="94">
        <v>3813</v>
      </c>
    </row>
    <row r="63" spans="1:6" ht="15.75" thickBot="1" x14ac:dyDescent="0.3">
      <c r="A63" s="152"/>
      <c r="B63" s="149" t="s">
        <v>150</v>
      </c>
      <c r="C63" s="84" t="s">
        <v>22</v>
      </c>
      <c r="D63" s="88">
        <v>525</v>
      </c>
      <c r="E63" s="88">
        <v>175</v>
      </c>
      <c r="F63" s="94">
        <v>700</v>
      </c>
    </row>
    <row r="64" spans="1:6" ht="15.75" thickBot="1" x14ac:dyDescent="0.3">
      <c r="A64" s="152"/>
      <c r="B64" s="151"/>
      <c r="C64" s="83" t="s">
        <v>155</v>
      </c>
      <c r="D64" s="88">
        <v>525</v>
      </c>
      <c r="E64" s="88">
        <v>175</v>
      </c>
      <c r="F64" s="94">
        <v>700</v>
      </c>
    </row>
    <row r="65" spans="1:6" ht="15.75" thickBot="1" x14ac:dyDescent="0.3">
      <c r="A65" s="159"/>
      <c r="B65" s="85" t="s">
        <v>29</v>
      </c>
      <c r="C65" s="86" t="s">
        <v>29</v>
      </c>
      <c r="D65" s="95">
        <v>5125</v>
      </c>
      <c r="E65" s="95">
        <v>588</v>
      </c>
      <c r="F65" s="96">
        <v>5713</v>
      </c>
    </row>
    <row r="67" spans="1:6" ht="15.75" thickBot="1" x14ac:dyDescent="0.3"/>
    <row r="68" spans="1:6" x14ac:dyDescent="0.25">
      <c r="A68" s="152">
        <v>2021</v>
      </c>
      <c r="B68" s="154" t="s">
        <v>144</v>
      </c>
      <c r="C68" s="157" t="s">
        <v>11</v>
      </c>
      <c r="D68" s="157" t="s">
        <v>145</v>
      </c>
      <c r="E68" s="157" t="s">
        <v>146</v>
      </c>
      <c r="F68" s="146" t="s">
        <v>147</v>
      </c>
    </row>
    <row r="69" spans="1:6" x14ac:dyDescent="0.25">
      <c r="A69" s="152"/>
      <c r="B69" s="155"/>
      <c r="C69" s="105"/>
      <c r="D69" s="105"/>
      <c r="E69" s="105"/>
      <c r="F69" s="147"/>
    </row>
    <row r="70" spans="1:6" ht="15.75" thickBot="1" x14ac:dyDescent="0.3">
      <c r="A70" s="152"/>
      <c r="B70" s="156"/>
      <c r="C70" s="158"/>
      <c r="D70" s="158"/>
      <c r="E70" s="158"/>
      <c r="F70" s="148"/>
    </row>
    <row r="71" spans="1:6" x14ac:dyDescent="0.25">
      <c r="A71" s="152"/>
      <c r="B71" s="149" t="s">
        <v>148</v>
      </c>
      <c r="C71" s="82" t="s">
        <v>21</v>
      </c>
      <c r="D71" s="89">
        <v>7000</v>
      </c>
      <c r="E71" s="89">
        <v>0</v>
      </c>
      <c r="F71" s="90">
        <v>7000</v>
      </c>
    </row>
    <row r="72" spans="1:6" x14ac:dyDescent="0.25">
      <c r="A72" s="152"/>
      <c r="B72" s="150"/>
      <c r="C72" s="81" t="s">
        <v>151</v>
      </c>
      <c r="D72" s="91">
        <v>0</v>
      </c>
      <c r="E72" s="91">
        <v>0</v>
      </c>
      <c r="F72" s="92">
        <v>0</v>
      </c>
    </row>
    <row r="73" spans="1:6" ht="15.75" thickBot="1" x14ac:dyDescent="0.3">
      <c r="A73" s="152"/>
      <c r="B73" s="151"/>
      <c r="C73" s="83" t="s">
        <v>152</v>
      </c>
      <c r="D73" s="87">
        <v>7000</v>
      </c>
      <c r="E73" s="87">
        <v>0</v>
      </c>
      <c r="F73" s="93">
        <v>7000</v>
      </c>
    </row>
    <row r="74" spans="1:6" ht="15.75" thickBot="1" x14ac:dyDescent="0.3">
      <c r="A74" s="152"/>
      <c r="B74" s="149" t="s">
        <v>149</v>
      </c>
      <c r="C74" s="84" t="s">
        <v>153</v>
      </c>
      <c r="D74" s="88">
        <v>850</v>
      </c>
      <c r="E74" s="88">
        <v>130</v>
      </c>
      <c r="F74" s="94">
        <v>980</v>
      </c>
    </row>
    <row r="75" spans="1:6" ht="15.75" thickBot="1" x14ac:dyDescent="0.3">
      <c r="A75" s="152"/>
      <c r="B75" s="151"/>
      <c r="C75" s="83" t="s">
        <v>154</v>
      </c>
      <c r="D75" s="88">
        <v>850</v>
      </c>
      <c r="E75" s="88">
        <v>130</v>
      </c>
      <c r="F75" s="94">
        <v>980</v>
      </c>
    </row>
    <row r="76" spans="1:6" ht="15.75" thickBot="1" x14ac:dyDescent="0.3">
      <c r="A76" s="152"/>
      <c r="B76" s="149" t="s">
        <v>150</v>
      </c>
      <c r="C76" s="84" t="s">
        <v>22</v>
      </c>
      <c r="D76" s="88">
        <v>163.58000000000001</v>
      </c>
      <c r="E76" s="88">
        <v>54.52</v>
      </c>
      <c r="F76" s="94">
        <v>218.1</v>
      </c>
    </row>
    <row r="77" spans="1:6" ht="15.75" thickBot="1" x14ac:dyDescent="0.3">
      <c r="A77" s="152"/>
      <c r="B77" s="151"/>
      <c r="C77" s="83" t="s">
        <v>155</v>
      </c>
      <c r="D77" s="88">
        <v>163.58000000000001</v>
      </c>
      <c r="E77" s="88">
        <v>54.52</v>
      </c>
      <c r="F77" s="94">
        <v>218.1</v>
      </c>
    </row>
    <row r="78" spans="1:6" ht="15.75" thickBot="1" x14ac:dyDescent="0.3">
      <c r="A78" s="159"/>
      <c r="B78" s="85" t="s">
        <v>29</v>
      </c>
      <c r="C78" s="86" t="s">
        <v>29</v>
      </c>
      <c r="D78" s="95">
        <v>8013.58</v>
      </c>
      <c r="E78" s="95">
        <v>184.52</v>
      </c>
      <c r="F78" s="96">
        <v>8198.1</v>
      </c>
    </row>
    <row r="80" spans="1:6" ht="15.75" thickBot="1" x14ac:dyDescent="0.3"/>
    <row r="81" spans="1:6" x14ac:dyDescent="0.25">
      <c r="A81" s="152">
        <v>2022</v>
      </c>
      <c r="B81" s="154" t="s">
        <v>144</v>
      </c>
      <c r="C81" s="157" t="s">
        <v>11</v>
      </c>
      <c r="D81" s="157" t="s">
        <v>145</v>
      </c>
      <c r="E81" s="157" t="s">
        <v>146</v>
      </c>
      <c r="F81" s="146" t="s">
        <v>147</v>
      </c>
    </row>
    <row r="82" spans="1:6" x14ac:dyDescent="0.25">
      <c r="A82" s="152"/>
      <c r="B82" s="155"/>
      <c r="C82" s="105"/>
      <c r="D82" s="105"/>
      <c r="E82" s="105"/>
      <c r="F82" s="147"/>
    </row>
    <row r="83" spans="1:6" ht="15.75" thickBot="1" x14ac:dyDescent="0.3">
      <c r="A83" s="152"/>
      <c r="B83" s="156"/>
      <c r="C83" s="158"/>
      <c r="D83" s="158"/>
      <c r="E83" s="158"/>
      <c r="F83" s="148"/>
    </row>
    <row r="84" spans="1:6" x14ac:dyDescent="0.25">
      <c r="A84" s="152"/>
      <c r="B84" s="149" t="s">
        <v>148</v>
      </c>
      <c r="C84" s="82" t="s">
        <v>21</v>
      </c>
      <c r="D84" s="89">
        <v>2000</v>
      </c>
      <c r="E84" s="89">
        <v>0</v>
      </c>
      <c r="F84" s="90">
        <v>2000</v>
      </c>
    </row>
    <row r="85" spans="1:6" x14ac:dyDescent="0.25">
      <c r="A85" s="152"/>
      <c r="B85" s="150"/>
      <c r="C85" s="81" t="s">
        <v>151</v>
      </c>
      <c r="D85" s="91">
        <v>0</v>
      </c>
      <c r="E85" s="91">
        <v>0</v>
      </c>
      <c r="F85" s="92">
        <v>0</v>
      </c>
    </row>
    <row r="86" spans="1:6" ht="15.75" thickBot="1" x14ac:dyDescent="0.3">
      <c r="A86" s="152"/>
      <c r="B86" s="151"/>
      <c r="C86" s="83" t="s">
        <v>152</v>
      </c>
      <c r="D86" s="87">
        <v>2000</v>
      </c>
      <c r="E86" s="87">
        <v>0</v>
      </c>
      <c r="F86" s="93">
        <v>2000</v>
      </c>
    </row>
    <row r="87" spans="1:6" ht="15.75" thickBot="1" x14ac:dyDescent="0.3">
      <c r="A87" s="152"/>
      <c r="B87" s="149" t="s">
        <v>149</v>
      </c>
      <c r="C87" s="84" t="s">
        <v>153</v>
      </c>
      <c r="D87" s="88">
        <v>850</v>
      </c>
      <c r="E87" s="88">
        <v>130</v>
      </c>
      <c r="F87" s="94">
        <v>980</v>
      </c>
    </row>
    <row r="88" spans="1:6" ht="15.75" thickBot="1" x14ac:dyDescent="0.3">
      <c r="A88" s="152"/>
      <c r="B88" s="151"/>
      <c r="C88" s="83" t="s">
        <v>154</v>
      </c>
      <c r="D88" s="88">
        <v>850</v>
      </c>
      <c r="E88" s="88">
        <v>130</v>
      </c>
      <c r="F88" s="94">
        <v>980</v>
      </c>
    </row>
    <row r="89" spans="1:6" ht="15.75" thickBot="1" x14ac:dyDescent="0.3">
      <c r="A89" s="152"/>
      <c r="B89" s="149" t="s">
        <v>150</v>
      </c>
      <c r="C89" s="84" t="s">
        <v>22</v>
      </c>
      <c r="D89" s="88">
        <v>0</v>
      </c>
      <c r="E89" s="88">
        <v>0</v>
      </c>
      <c r="F89" s="94">
        <v>0</v>
      </c>
    </row>
    <row r="90" spans="1:6" ht="15.75" thickBot="1" x14ac:dyDescent="0.3">
      <c r="A90" s="152"/>
      <c r="B90" s="151"/>
      <c r="C90" s="83" t="s">
        <v>155</v>
      </c>
      <c r="D90" s="88">
        <v>0</v>
      </c>
      <c r="E90" s="88">
        <v>0</v>
      </c>
      <c r="F90" s="94">
        <v>0</v>
      </c>
    </row>
    <row r="91" spans="1:6" ht="15.75" thickBot="1" x14ac:dyDescent="0.3">
      <c r="A91" s="159"/>
      <c r="B91" s="85" t="s">
        <v>29</v>
      </c>
      <c r="C91" s="86" t="s">
        <v>29</v>
      </c>
      <c r="D91" s="95">
        <v>2850</v>
      </c>
      <c r="E91" s="95">
        <v>130</v>
      </c>
      <c r="F91" s="96">
        <v>2980</v>
      </c>
    </row>
    <row r="93" spans="1:6" ht="15.75" thickBot="1" x14ac:dyDescent="0.3"/>
    <row r="94" spans="1:6" x14ac:dyDescent="0.25">
      <c r="A94" s="152">
        <v>2023</v>
      </c>
      <c r="B94" s="154" t="s">
        <v>144</v>
      </c>
      <c r="C94" s="157" t="s">
        <v>11</v>
      </c>
      <c r="D94" s="157" t="s">
        <v>145</v>
      </c>
      <c r="E94" s="157" t="s">
        <v>146</v>
      </c>
      <c r="F94" s="146" t="s">
        <v>147</v>
      </c>
    </row>
    <row r="95" spans="1:6" x14ac:dyDescent="0.25">
      <c r="A95" s="152"/>
      <c r="B95" s="155"/>
      <c r="C95" s="105"/>
      <c r="D95" s="105"/>
      <c r="E95" s="105"/>
      <c r="F95" s="147"/>
    </row>
    <row r="96" spans="1:6" ht="15.75" thickBot="1" x14ac:dyDescent="0.3">
      <c r="A96" s="152"/>
      <c r="B96" s="156"/>
      <c r="C96" s="158"/>
      <c r="D96" s="158"/>
      <c r="E96" s="158"/>
      <c r="F96" s="148"/>
    </row>
    <row r="97" spans="1:6" x14ac:dyDescent="0.25">
      <c r="A97" s="152"/>
      <c r="B97" s="149" t="s">
        <v>148</v>
      </c>
      <c r="C97" s="82" t="s">
        <v>21</v>
      </c>
      <c r="D97" s="89">
        <v>0</v>
      </c>
      <c r="E97" s="89">
        <v>0</v>
      </c>
      <c r="F97" s="90">
        <v>0</v>
      </c>
    </row>
    <row r="98" spans="1:6" x14ac:dyDescent="0.25">
      <c r="A98" s="152"/>
      <c r="B98" s="150"/>
      <c r="C98" s="81" t="s">
        <v>151</v>
      </c>
      <c r="D98" s="91">
        <v>0</v>
      </c>
      <c r="E98" s="91">
        <v>0</v>
      </c>
      <c r="F98" s="92">
        <v>0</v>
      </c>
    </row>
    <row r="99" spans="1:6" ht="15.75" thickBot="1" x14ac:dyDescent="0.3">
      <c r="A99" s="152"/>
      <c r="B99" s="151"/>
      <c r="C99" s="83" t="s">
        <v>152</v>
      </c>
      <c r="D99" s="87">
        <v>0</v>
      </c>
      <c r="E99" s="87">
        <v>0</v>
      </c>
      <c r="F99" s="93">
        <v>0</v>
      </c>
    </row>
    <row r="100" spans="1:6" ht="15.75" thickBot="1" x14ac:dyDescent="0.3">
      <c r="A100" s="152"/>
      <c r="B100" s="149" t="s">
        <v>149</v>
      </c>
      <c r="C100" s="84" t="s">
        <v>153</v>
      </c>
      <c r="D100" s="88">
        <v>0</v>
      </c>
      <c r="E100" s="88">
        <v>0</v>
      </c>
      <c r="F100" s="94">
        <v>0</v>
      </c>
    </row>
    <row r="101" spans="1:6" ht="15.75" thickBot="1" x14ac:dyDescent="0.3">
      <c r="A101" s="152"/>
      <c r="B101" s="151"/>
      <c r="C101" s="83" t="s">
        <v>154</v>
      </c>
      <c r="D101" s="88">
        <v>0</v>
      </c>
      <c r="E101" s="88">
        <v>0</v>
      </c>
      <c r="F101" s="94">
        <v>0</v>
      </c>
    </row>
    <row r="102" spans="1:6" ht="15.75" thickBot="1" x14ac:dyDescent="0.3">
      <c r="A102" s="152"/>
      <c r="B102" s="149" t="s">
        <v>150</v>
      </c>
      <c r="C102" s="84" t="s">
        <v>22</v>
      </c>
      <c r="D102" s="88">
        <v>0</v>
      </c>
      <c r="E102" s="88">
        <v>0</v>
      </c>
      <c r="F102" s="94">
        <v>0</v>
      </c>
    </row>
    <row r="103" spans="1:6" ht="15.75" thickBot="1" x14ac:dyDescent="0.3">
      <c r="A103" s="152"/>
      <c r="B103" s="151"/>
      <c r="C103" s="83" t="s">
        <v>155</v>
      </c>
      <c r="D103" s="88">
        <v>0</v>
      </c>
      <c r="E103" s="88">
        <v>0</v>
      </c>
      <c r="F103" s="94">
        <v>0</v>
      </c>
    </row>
    <row r="104" spans="1:6" ht="15.75" thickBot="1" x14ac:dyDescent="0.3">
      <c r="A104" s="159"/>
      <c r="B104" s="85" t="s">
        <v>29</v>
      </c>
      <c r="C104" s="86" t="s">
        <v>29</v>
      </c>
      <c r="D104" s="95">
        <v>0</v>
      </c>
      <c r="E104" s="95">
        <v>0</v>
      </c>
      <c r="F104" s="96">
        <v>0</v>
      </c>
    </row>
    <row r="106" spans="1:6" ht="15.75" thickBot="1" x14ac:dyDescent="0.3"/>
    <row r="107" spans="1:6" x14ac:dyDescent="0.25">
      <c r="A107" s="152" t="s">
        <v>29</v>
      </c>
      <c r="B107" s="154" t="s">
        <v>144</v>
      </c>
      <c r="C107" s="157" t="s">
        <v>11</v>
      </c>
      <c r="D107" s="157" t="s">
        <v>145</v>
      </c>
      <c r="E107" s="157" t="s">
        <v>146</v>
      </c>
      <c r="F107" s="146" t="s">
        <v>147</v>
      </c>
    </row>
    <row r="108" spans="1:6" x14ac:dyDescent="0.25">
      <c r="A108" s="153"/>
      <c r="B108" s="155"/>
      <c r="C108" s="105"/>
      <c r="D108" s="105"/>
      <c r="E108" s="105"/>
      <c r="F108" s="147"/>
    </row>
    <row r="109" spans="1:6" ht="15.75" thickBot="1" x14ac:dyDescent="0.3">
      <c r="A109" s="153"/>
      <c r="B109" s="156"/>
      <c r="C109" s="158"/>
      <c r="D109" s="158"/>
      <c r="E109" s="158"/>
      <c r="F109" s="148"/>
    </row>
    <row r="110" spans="1:6" x14ac:dyDescent="0.25">
      <c r="A110" s="153"/>
      <c r="B110" s="149" t="s">
        <v>148</v>
      </c>
      <c r="C110" s="82" t="s">
        <v>21</v>
      </c>
      <c r="D110" s="89">
        <v>24878</v>
      </c>
      <c r="E110" s="89">
        <v>0</v>
      </c>
      <c r="F110" s="90">
        <v>24878</v>
      </c>
    </row>
    <row r="111" spans="1:6" x14ac:dyDescent="0.25">
      <c r="A111" s="153"/>
      <c r="B111" s="150"/>
      <c r="C111" s="81" t="s">
        <v>151</v>
      </c>
      <c r="D111" s="91">
        <v>0</v>
      </c>
      <c r="E111" s="91">
        <v>0</v>
      </c>
      <c r="F111" s="92">
        <v>0</v>
      </c>
    </row>
    <row r="112" spans="1:6" ht="15.75" thickBot="1" x14ac:dyDescent="0.3">
      <c r="A112" s="153"/>
      <c r="B112" s="151"/>
      <c r="C112" s="83" t="s">
        <v>152</v>
      </c>
      <c r="D112" s="87">
        <v>24878</v>
      </c>
      <c r="E112" s="87">
        <v>0</v>
      </c>
      <c r="F112" s="93">
        <v>24878</v>
      </c>
    </row>
    <row r="113" spans="1:6" ht="15.75" thickBot="1" x14ac:dyDescent="0.3">
      <c r="A113" s="153"/>
      <c r="B113" s="149" t="s">
        <v>149</v>
      </c>
      <c r="C113" s="84" t="s">
        <v>153</v>
      </c>
      <c r="D113" s="88">
        <v>10387</v>
      </c>
      <c r="E113" s="88">
        <v>1317.5</v>
      </c>
      <c r="F113" s="94">
        <v>11704.5</v>
      </c>
    </row>
    <row r="114" spans="1:6" ht="15.75" thickBot="1" x14ac:dyDescent="0.3">
      <c r="A114" s="153"/>
      <c r="B114" s="151"/>
      <c r="C114" s="83" t="s">
        <v>154</v>
      </c>
      <c r="D114" s="88">
        <v>10387</v>
      </c>
      <c r="E114" s="88">
        <v>1317.5</v>
      </c>
      <c r="F114" s="94">
        <v>11704.5</v>
      </c>
    </row>
    <row r="115" spans="1:6" ht="15.75" thickBot="1" x14ac:dyDescent="0.3">
      <c r="A115" s="153"/>
      <c r="B115" s="149" t="s">
        <v>150</v>
      </c>
      <c r="C115" s="84" t="s">
        <v>22</v>
      </c>
      <c r="D115" s="88">
        <v>8532.7800000000007</v>
      </c>
      <c r="E115" s="88">
        <v>2844.25</v>
      </c>
      <c r="F115" s="94">
        <v>11377.03</v>
      </c>
    </row>
    <row r="116" spans="1:6" ht="15.75" thickBot="1" x14ac:dyDescent="0.3">
      <c r="A116" s="153"/>
      <c r="B116" s="151"/>
      <c r="C116" s="83" t="s">
        <v>155</v>
      </c>
      <c r="D116" s="88">
        <v>8532.7800000000007</v>
      </c>
      <c r="E116" s="88">
        <v>2844.25</v>
      </c>
      <c r="F116" s="94">
        <v>11377.03</v>
      </c>
    </row>
    <row r="117" spans="1:6" ht="15.75" thickBot="1" x14ac:dyDescent="0.3">
      <c r="A117" s="153"/>
      <c r="B117" s="85" t="s">
        <v>29</v>
      </c>
      <c r="C117" s="86" t="s">
        <v>29</v>
      </c>
      <c r="D117" s="95">
        <f>SUM(D112,D114,D116)</f>
        <v>43797.78</v>
      </c>
      <c r="E117" s="95">
        <f>SUM(E114,E116)</f>
        <v>4161.75</v>
      </c>
      <c r="F117" s="96">
        <f>SUM(F112,F114,F116)</f>
        <v>47959.53</v>
      </c>
    </row>
  </sheetData>
  <mergeCells count="82">
    <mergeCell ref="B2:F2"/>
    <mergeCell ref="B3:B5"/>
    <mergeCell ref="C3:C5"/>
    <mergeCell ref="D3:D5"/>
    <mergeCell ref="E3:E5"/>
    <mergeCell ref="F3:F5"/>
    <mergeCell ref="E16:E18"/>
    <mergeCell ref="F16:F18"/>
    <mergeCell ref="B6:B8"/>
    <mergeCell ref="B9:B10"/>
    <mergeCell ref="B11:B12"/>
    <mergeCell ref="A16:A26"/>
    <mergeCell ref="A3:A13"/>
    <mergeCell ref="B16:B18"/>
    <mergeCell ref="C16:C18"/>
    <mergeCell ref="D16:D18"/>
    <mergeCell ref="D29:D31"/>
    <mergeCell ref="E29:E31"/>
    <mergeCell ref="B19:B21"/>
    <mergeCell ref="B22:B23"/>
    <mergeCell ref="B24:B25"/>
    <mergeCell ref="F29:F31"/>
    <mergeCell ref="B32:B34"/>
    <mergeCell ref="B35:B36"/>
    <mergeCell ref="B37:B38"/>
    <mergeCell ref="A42:A52"/>
    <mergeCell ref="B42:B44"/>
    <mergeCell ref="C42:C44"/>
    <mergeCell ref="D42:D44"/>
    <mergeCell ref="E42:E44"/>
    <mergeCell ref="F42:F44"/>
    <mergeCell ref="B45:B47"/>
    <mergeCell ref="B48:B49"/>
    <mergeCell ref="B50:B51"/>
    <mergeCell ref="A29:A39"/>
    <mergeCell ref="B29:B31"/>
    <mergeCell ref="C29:C31"/>
    <mergeCell ref="A55:A65"/>
    <mergeCell ref="B55:B57"/>
    <mergeCell ref="C55:C57"/>
    <mergeCell ref="D55:D57"/>
    <mergeCell ref="E55:E57"/>
    <mergeCell ref="A68:A78"/>
    <mergeCell ref="B68:B70"/>
    <mergeCell ref="C68:C70"/>
    <mergeCell ref="D68:D70"/>
    <mergeCell ref="E68:E70"/>
    <mergeCell ref="B71:B73"/>
    <mergeCell ref="B74:B75"/>
    <mergeCell ref="B76:B77"/>
    <mergeCell ref="D81:D83"/>
    <mergeCell ref="E81:E83"/>
    <mergeCell ref="F55:F57"/>
    <mergeCell ref="B58:B60"/>
    <mergeCell ref="B61:B62"/>
    <mergeCell ref="B63:B64"/>
    <mergeCell ref="F68:F70"/>
    <mergeCell ref="F81:F83"/>
    <mergeCell ref="B84:B86"/>
    <mergeCell ref="B87:B88"/>
    <mergeCell ref="B89:B90"/>
    <mergeCell ref="A94:A104"/>
    <mergeCell ref="B94:B96"/>
    <mergeCell ref="C94:C96"/>
    <mergeCell ref="D94:D96"/>
    <mergeCell ref="E94:E96"/>
    <mergeCell ref="F94:F96"/>
    <mergeCell ref="B97:B99"/>
    <mergeCell ref="B100:B101"/>
    <mergeCell ref="B102:B103"/>
    <mergeCell ref="A81:A91"/>
    <mergeCell ref="B81:B83"/>
    <mergeCell ref="C81:C83"/>
    <mergeCell ref="F107:F109"/>
    <mergeCell ref="B110:B112"/>
    <mergeCell ref="B113:B114"/>
    <mergeCell ref="B115:B116"/>
    <mergeCell ref="A107:A117"/>
    <mergeCell ref="B107:B109"/>
    <mergeCell ref="C107:C109"/>
    <mergeCell ref="D107:D109"/>
    <mergeCell ref="E107:E109"/>
  </mergeCells>
  <pageMargins left="0.7" right="0.7" top="0.78740157499999996" bottom="0.78740157499999996" header="0.3" footer="0.3"/>
  <pageSetup paperSize="9" scale="9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Název přílohy</vt:lpstr>
      <vt:lpstr>př. E</vt:lpstr>
      <vt:lpstr>př. F</vt:lpstr>
      <vt:lpstr>př. G </vt:lpstr>
      <vt:lpstr>př. H</vt:lpstr>
      <vt:lpstr>'př. F'!Oblast_tisku</vt:lpstr>
      <vt:lpstr>'př. H'!Oblast_tisku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 MAS</dc:creator>
  <cp:lastModifiedBy>Jitka</cp:lastModifiedBy>
  <cp:lastPrinted>2016-03-16T08:40:47Z</cp:lastPrinted>
  <dcterms:created xsi:type="dcterms:W3CDTF">2016-02-02T11:42:20Z</dcterms:created>
  <dcterms:modified xsi:type="dcterms:W3CDTF">2017-01-24T06:31:54Z</dcterms:modified>
</cp:coreProperties>
</file>